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5" yWindow="65521" windowWidth="7680" windowHeight="9585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'FREE_RES'!$Y$55:$Y$126</definedName>
    <definedName name="ID" localSheetId="2" hidden="1">'FREE_SCORE'!$Y$55:$Y$153</definedName>
    <definedName name="ID" localSheetId="1" hidden="1">'FREE_SL'!$Y$55:$Y$126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'FREE_SCORE'!$U$55:$U$153</definedName>
    <definedName name="RES50" localSheetId="2">'FREE_SCORE'!$V$55:$V$153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'FREE_RES'!$A$55:$AF$126</definedName>
    <definedName name="SORT_RANGE" localSheetId="2">'FREE_SCORE'!$A$55:$AF$153</definedName>
    <definedName name="SORT_RANGE" localSheetId="1">'FREE_SL'!$A$55:$AF$126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'FREE_SCORE'!$Z$55:$Z$153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'FREE_RES'!$A$5:$V$125</definedName>
    <definedName name="_xlnm.Print_Area" localSheetId="2">'FREE_SCORE'!$A$5:$V$152</definedName>
    <definedName name="_xlnm.Print_Area" localSheetId="1">'FREE_SL'!$A$5:$V$125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<sst xmlns="http://schemas.openxmlformats.org/spreadsheetml/2006/main" count="1188" uniqueCount="252">
  <si>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</si>
  <si>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</si>
  <si>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</si>
  <si>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</si>
  <si>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</si>
  <si>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</si>
  <si>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</si>
  <si>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</si>
  <si>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</si>
  <si>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</si>
  <si>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</si>
  <si>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</si>
  <si>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</si>
  <si>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</si>
  <si>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</si>
  <si>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</si>
  <si>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</si>
  <si>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</si>
  <si>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</si>
  <si>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</si>
  <si>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</si>
  <si>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</si>
  <si>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</si>
  <si>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</si>
  <si>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</si>
  <si>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</si>
  <si>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</si>
  <si>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</si>
  <si>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</si>
  <si>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</si>
  <si>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</si>
  <si>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</si>
  <si>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</si>
  <si>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</si>
  <si>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</si>
  <si>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</si>
  <si>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</si>
  <si>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</si>
  <si>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</si>
  <si>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</si>
  <si>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</si>
  <si>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</si>
  <si>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</si>
  <si>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</si>
  <si>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</si>
  <si>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</si>
  <si>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</si>
  <si>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</si>
  <si>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</si>
  <si>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</si>
  <si>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</si>
  <si>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</si>
  <si>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</si>
  <si>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</si>
  <si>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</si>
  <si>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</si>
  <si>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</si>
  <si>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</si>
  <si>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</si>
  <si>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</si>
  <si>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</si>
  <si>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</si>
  <si>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</si>
  <si>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</si>
  <si>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</si>
  <si>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</si>
  <si>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</si>
  <si>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</si>
  <si>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</si>
  <si>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</si>
  <si>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</si>
  <si>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</si>
  <si>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</si>
  <si>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</si>
  <si>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</si>
  <si>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</si>
  <si>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</si>
  <si>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</si>
  <si>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</si>
  <si>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</si>
  <si>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</si>
  <si>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</si>
  <si>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</si>
  <si>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</si>
  <si>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</si>
  <si>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</si>
  <si>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</si>
  <si>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</si>
  <si>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</si>
  <si>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</si>
  <si>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</si>
  <si>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</si>
  <si>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</si>
  <si>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</si>
  <si>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</si>
  <si>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</si>
  <si>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</si>
  <si>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</si>
  <si>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</si>
  <si>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</si>
  <si>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</si>
  <si>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</si>
  <si>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</si>
  <si>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</si>
  <si>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</si>
  <si>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</si>
  <si>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</si>
  <si>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</si>
  <si>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</si>
  <si>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</si>
  <si>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</si>
  <si>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</si>
  <si>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</si>
  <si>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</si>
  <si>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</si>
  <si>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</si>
  <si>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</si>
  <si>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</si>
  <si>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</si>
  <si>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</si>
  <si>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</si>
  <si>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</si>
  <si>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</si>
  <si>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</si>
  <si>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</si>
  <si>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14.02.2019 16.30</t>
  </si>
  <si>
    <t>Combi</t>
  </si>
  <si>
    <t>Губская Анисья</t>
  </si>
  <si>
    <t>Ермоленко Мария</t>
  </si>
  <si>
    <t>Савичева Надежда</t>
  </si>
  <si>
    <t>Балтинская Виктория</t>
  </si>
  <si>
    <t>Авсянская Виктория</t>
  </si>
  <si>
    <t>Шмарловская Полина</t>
  </si>
  <si>
    <t>Дуло Алена</t>
  </si>
  <si>
    <t>Быкова Руслана</t>
  </si>
  <si>
    <t>Каминская Валерия</t>
  </si>
  <si>
    <t>Линник Мария</t>
  </si>
  <si>
    <t>Балабаева Валерия</t>
  </si>
  <si>
    <t>Толмачева Диана</t>
  </si>
  <si>
    <t>Желткевич Любовь</t>
  </si>
  <si>
    <t>Коростелева Юлия</t>
  </si>
  <si>
    <t>Пекун Мария</t>
  </si>
  <si>
    <t>Полойко Ника</t>
  </si>
  <si>
    <t>Лесовая Ксения</t>
  </si>
  <si>
    <t>Прощаева Александра</t>
  </si>
  <si>
    <t>Авраменок Варвара</t>
  </si>
  <si>
    <t>Талаева Мария</t>
  </si>
  <si>
    <t>Власова Ксения</t>
  </si>
  <si>
    <t>Соболевская Маргарита</t>
  </si>
  <si>
    <t>Андреенко Алина</t>
  </si>
  <si>
    <t>Бернат Анастасия</t>
  </si>
  <si>
    <t>Белгардова Полина</t>
  </si>
  <si>
    <t>Вашкевич Моника</t>
  </si>
  <si>
    <t>Воронец Василиса</t>
  </si>
  <si>
    <t>Вяль Анна</t>
  </si>
  <si>
    <t>Головкова Анастасия</t>
  </si>
  <si>
    <t>Добровольская Анастасия</t>
  </si>
  <si>
    <t>Кудина Александра</t>
  </si>
  <si>
    <t>Кот Алёна</t>
  </si>
  <si>
    <t>Щепалова Ксения</t>
  </si>
  <si>
    <t>Яценко Анна</t>
  </si>
  <si>
    <t>Пузь Валерия</t>
  </si>
  <si>
    <t>Косовская Елизавета</t>
  </si>
  <si>
    <t>Липлянина Анастасия</t>
  </si>
  <si>
    <t>Жигалко Христина</t>
  </si>
  <si>
    <t>Кобурнеева Нелли</t>
  </si>
  <si>
    <t>Шиманская Валерия</t>
  </si>
  <si>
    <t>Змиевская Полина</t>
  </si>
  <si>
    <t>Лебедева Ксения</t>
  </si>
  <si>
    <t>Петраченко Александра</t>
  </si>
  <si>
    <t>Трацевская Яна</t>
  </si>
  <si>
    <t>Губицкая Виолетта</t>
  </si>
  <si>
    <t>Нехай Алина</t>
  </si>
  <si>
    <t>Кузнецова Александра</t>
  </si>
  <si>
    <t>Кульба Варвара</t>
  </si>
  <si>
    <t>Кац Екатерина</t>
  </si>
  <si>
    <t>Кот Алена</t>
  </si>
  <si>
    <t>Бушма Карина</t>
  </si>
  <si>
    <t>Прокопеня Полина</t>
  </si>
  <si>
    <t>Корень Екатерина</t>
  </si>
  <si>
    <t>Лебедева Эвелина</t>
  </si>
  <si>
    <t>Лысковец Мария</t>
  </si>
  <si>
    <t>Алантьева Юстинья</t>
  </si>
  <si>
    <t>Стронгина Мария</t>
  </si>
  <si>
    <t>Клебанович Дарья</t>
  </si>
  <si>
    <t>Новобранец Валерия</t>
  </si>
  <si>
    <t>Сухинина София</t>
  </si>
  <si>
    <t>Маковская Лада</t>
  </si>
  <si>
    <t>Прокопеня Мария</t>
  </si>
  <si>
    <t xml:space="preserve">Боскаулова Анастасия </t>
  </si>
  <si>
    <t>Липская Яна</t>
  </si>
  <si>
    <t>Липская Мария</t>
  </si>
  <si>
    <t>Тулатина Полина</t>
  </si>
  <si>
    <t>Матвейчук Карина</t>
  </si>
  <si>
    <t>Креер Аделина</t>
  </si>
  <si>
    <t>Гур Ксения</t>
  </si>
  <si>
    <t>Асташко София</t>
  </si>
  <si>
    <t>Разборова Анна</t>
  </si>
  <si>
    <t>Дидык Дарья</t>
  </si>
  <si>
    <t>Ракецкая Кристина</t>
  </si>
  <si>
    <t>Лебедева Наталья</t>
  </si>
  <si>
    <t>Боброва Елизавета</t>
  </si>
  <si>
    <t>Загорская Анастасия</t>
  </si>
  <si>
    <t>Пономарева Дарина</t>
  </si>
  <si>
    <t>Мисникова Мария</t>
  </si>
  <si>
    <t>Довгаль Алина</t>
  </si>
  <si>
    <t>Костюченко Анна</t>
  </si>
  <si>
    <t>Скрундь Злата</t>
  </si>
  <si>
    <t>Копка Александра</t>
  </si>
  <si>
    <t>Бородачева Варвара</t>
  </si>
  <si>
    <t>Соколова Маргарита</t>
  </si>
  <si>
    <t>Климук Анна</t>
  </si>
  <si>
    <t>Крупенкова Маргарита</t>
  </si>
  <si>
    <t>Федорова Мария</t>
  </si>
  <si>
    <t>Круглей Анастасия</t>
  </si>
  <si>
    <t>Антонович Ксения</t>
  </si>
  <si>
    <t>Левицкая Олеся</t>
  </si>
  <si>
    <t>Галеня Виктория</t>
  </si>
  <si>
    <t>Грудовик Евгения</t>
  </si>
  <si>
    <t>Панько Татьяна</t>
  </si>
  <si>
    <t>2005</t>
  </si>
  <si>
    <t>2004</t>
  </si>
  <si>
    <t>2006</t>
  </si>
  <si>
    <t>2007</t>
  </si>
  <si>
    <t>2008</t>
  </si>
  <si>
    <t>2009</t>
  </si>
  <si>
    <t>МГ СДЮШОР ПРОФСОЮЗОВ</t>
  </si>
  <si>
    <t>Динамо-1</t>
  </si>
  <si>
    <t>РГУОР</t>
  </si>
  <si>
    <t>Минск-1</t>
  </si>
  <si>
    <t>Минск-2</t>
  </si>
  <si>
    <t xml:space="preserve">БО ЦОР </t>
  </si>
  <si>
    <t>10.02.2019_12:42:06</t>
  </si>
  <si>
    <t>*</t>
  </si>
  <si>
    <t>разр.</t>
  </si>
  <si>
    <t>LIST OF PARTICIPANTS</t>
  </si>
  <si>
    <t>Сенько Л.В.</t>
  </si>
  <si>
    <t>Дармель</t>
  </si>
  <si>
    <t>Махонина</t>
  </si>
  <si>
    <t>Адамова</t>
  </si>
  <si>
    <t xml:space="preserve">Чехович </t>
  </si>
  <si>
    <t>Шульгина</t>
  </si>
  <si>
    <t xml:space="preserve">Сахарук </t>
  </si>
  <si>
    <t>Кравцевич</t>
  </si>
  <si>
    <t>Коблова</t>
  </si>
  <si>
    <t>Лебедева</t>
  </si>
  <si>
    <t>Матусевич</t>
  </si>
  <si>
    <t>Шишко</t>
  </si>
  <si>
    <t>Фролова</t>
  </si>
  <si>
    <t>Санфирова</t>
  </si>
  <si>
    <t>Шкулева</t>
  </si>
  <si>
    <t>Цыплакова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</si>
</sst>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12" xfId="6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72" fontId="11" fillId="0" borderId="0" xfId="59" applyNumberFormat="1" applyFont="1" applyBorder="1" applyAlignment="1">
      <alignment horizontal="center" vertical="center"/>
      <protection/>
    </xf>
    <xf numFmtId="172" fontId="11" fillId="0" borderId="0" xfId="36" applyNumberFormat="1" applyFont="1" applyFill="1" applyAlignment="1" applyProtection="1">
      <alignment horizontal="center" vertical="center" shrinkToFit="1"/>
      <protection locked="0"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172" fontId="11" fillId="0" borderId="0" xfId="61" applyNumberFormat="1" applyFont="1" applyAlignment="1">
      <alignment horizontal="center" vertical="center" shrinkToFit="1"/>
      <protection/>
    </xf>
    <xf numFmtId="0" fontId="9" fillId="0" borderId="0" xfId="0" applyFont="1" applyAlignment="1" applyProtection="1">
      <alignment horizontal="right" vertical="center" shrinkToFit="1"/>
      <protection locked="0"/>
    </xf>
    <xf numFmtId="172" fontId="11" fillId="0" borderId="0" xfId="0" applyNumberFormat="1" applyFont="1" applyAlignment="1" applyProtection="1">
      <alignment horizontal="center" vertical="center" shrinkToFit="1"/>
      <protection locked="0"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1" fillId="0" borderId="0" xfId="37" applyFont="1" applyFill="1" applyAlignment="1" applyProtection="1">
      <alignment horizontal="left" vertical="center"/>
      <protection locked="0"/>
    </xf>
    <xf numFmtId="172" fontId="11" fillId="0" borderId="0" xfId="37" applyNumberFormat="1" applyFont="1" applyFill="1" applyAlignment="1" applyProtection="1">
      <alignment horizontal="center" vertical="center"/>
      <protection locked="0"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52450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52450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8"/>
  <sheetViews>
    <sheetView zoomScale="75" zoomScaleNormal="75" zoomScalePageLayoutView="0" workbookViewId="0" topLeftCell="A6">
      <pane xSplit="18" topLeftCell="S1" activePane="topRight" state="frozen"/>
      <selection pane="topLeft" activeCell="I32" sqref="I32"/>
      <selection pane="topRight" activeCell="AH28" sqref="AH28"/>
    </sheetView>
  </sheetViews>
  <sheetFormatPr defaultColWidth="9.00390625" defaultRowHeight="12.75"/>
  <cols>
    <col min="1" max="1" width="9.125" style="121" customWidth="1"/>
    <col min="2" max="2" width="5.25390625" style="122" customWidth="1"/>
    <col min="3" max="3" width="5.625" style="123" customWidth="1"/>
    <col min="4" max="4" width="7.00390625" style="124" bestFit="1" customWidth="1"/>
    <col min="5" max="7" width="5.75390625" style="124" customWidth="1"/>
    <col min="8" max="8" width="6.25390625" style="123" customWidth="1"/>
    <col min="9" max="10" width="7.75390625" style="124" customWidth="1"/>
    <col min="11" max="11" width="6.375" style="124" customWidth="1"/>
    <col min="12" max="14" width="5.25390625" style="124" customWidth="1"/>
    <col min="15" max="15" width="6.375" style="121" customWidth="1"/>
    <col min="16" max="16" width="4.25390625" style="123" bestFit="1" customWidth="1"/>
    <col min="17" max="17" width="2.875" style="123" customWidth="1"/>
    <col min="18" max="18" width="3.75390625" style="124" customWidth="1"/>
    <col min="19" max="19" width="5.625" style="123" customWidth="1"/>
    <col min="20" max="20" width="5.2539062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75390625" style="121" customWidth="1"/>
    <col min="34" max="37" width="10.625" style="122" customWidth="1"/>
    <col min="38" max="38" width="9.125" style="153" customWidth="1"/>
    <col min="39" max="42" width="10.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125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232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236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237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238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239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240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241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1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242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65">
        <f>TM_PART*10</f>
        <v>5</v>
      </c>
      <c r="G25" s="365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243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65">
        <f>AI_PART*10</f>
        <v>5</v>
      </c>
      <c r="G26" s="365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244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65">
        <f>EX_PART*10</f>
        <v>5</v>
      </c>
      <c r="G27" s="365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251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65">
        <f>OI_PART*10</f>
        <v>5</v>
      </c>
      <c r="G28" s="365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245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65">
        <f>FIGS_PART</f>
        <v>0</v>
      </c>
      <c r="G30" s="365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65">
        <f>TECH_PART</f>
        <v>0</v>
      </c>
      <c r="G31" s="365"/>
      <c r="H31" s="5"/>
      <c r="I31" s="305" t="s">
        <v>126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65">
        <f>FREE_PART</f>
        <v>1</v>
      </c>
      <c r="G32" s="365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65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 t="e">
        <f>SUM(__tr_el_list__)</f>
        <v>#N/A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246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247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 t="e">
        <f aca="true" t="shared" si="0" ref="O37:O45">INDEX(L37:N37,,MATCH(__curr_event_code__,$L$36:$N$36,0))</f>
        <v>#N/A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248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 t="e">
        <f t="shared" si="0"/>
        <v>#N/A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249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 t="e">
        <f t="shared" si="0"/>
        <v>#N/A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250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 t="e">
        <f t="shared" si="0"/>
        <v>#N/A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 t="e">
        <f t="shared" si="0"/>
        <v>#N/A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</v>
      </c>
      <c r="J42" s="263" t="s">
        <v>69</v>
      </c>
      <c r="L42" s="276"/>
      <c r="M42" s="276"/>
      <c r="N42" s="276"/>
      <c r="O42" s="284" t="e">
        <f t="shared" si="0"/>
        <v>#N/A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</v>
      </c>
      <c r="J43" s="263" t="s">
        <v>83</v>
      </c>
      <c r="L43" s="276"/>
      <c r="M43" s="276"/>
      <c r="N43" s="276"/>
      <c r="O43" s="284" t="e">
        <f t="shared" si="0"/>
        <v>#N/A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</v>
      </c>
      <c r="J44" s="263" t="s">
        <v>84</v>
      </c>
      <c r="L44" s="276"/>
      <c r="M44" s="276"/>
      <c r="N44" s="276"/>
      <c r="O44" s="284" t="e">
        <f t="shared" si="0"/>
        <v>#N/A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 t="e">
        <f t="shared" si="0"/>
        <v>#N/A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7.2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7.2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7.2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7.2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226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233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2" s="123" customFormat="1" ht="17.25">
      <c r="B56" s="159"/>
      <c r="C56" s="308" t="s">
        <v>131</v>
      </c>
      <c r="E56" s="306"/>
      <c r="G56" s="316" t="s">
        <v>222</v>
      </c>
      <c r="H56" s="319"/>
      <c r="I56" s="310" t="s">
        <v>128</v>
      </c>
      <c r="J56" s="313"/>
      <c r="N56" s="121"/>
      <c r="O56" s="316" t="s">
        <v>220</v>
      </c>
      <c r="P56" s="319"/>
      <c r="Q56" s="306"/>
      <c r="W56" s="159"/>
      <c r="X56" s="159"/>
      <c r="Y56" s="159"/>
      <c r="AC56" s="195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2:42" s="123" customFormat="1" ht="17.25">
      <c r="B57" s="159"/>
      <c r="C57" s="308" t="s">
        <v>137</v>
      </c>
      <c r="E57" s="306"/>
      <c r="G57" s="316" t="s">
        <v>220</v>
      </c>
      <c r="H57" s="319"/>
      <c r="I57" s="363" t="s">
        <v>135</v>
      </c>
      <c r="J57" s="314"/>
      <c r="K57" s="306"/>
      <c r="M57" s="308"/>
      <c r="N57" s="315"/>
      <c r="O57" s="316" t="s">
        <v>221</v>
      </c>
      <c r="P57" s="319"/>
      <c r="Q57" s="308"/>
      <c r="W57" s="159"/>
      <c r="X57" s="159"/>
      <c r="Y57" s="159"/>
      <c r="AC57" s="195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2:43" s="123" customFormat="1" ht="17.25">
      <c r="B58" s="159"/>
      <c r="C58" s="308" t="s">
        <v>130</v>
      </c>
      <c r="E58" s="306"/>
      <c r="G58" s="316" t="s">
        <v>221</v>
      </c>
      <c r="H58" s="319"/>
      <c r="I58" s="308" t="s">
        <v>136</v>
      </c>
      <c r="J58" s="314"/>
      <c r="K58" s="306"/>
      <c r="M58" s="306"/>
      <c r="N58" s="315"/>
      <c r="O58" s="316" t="s">
        <v>221</v>
      </c>
      <c r="P58" s="319"/>
      <c r="Q58" s="308"/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2" s="123" customFormat="1" ht="17.25">
      <c r="B59" s="159"/>
      <c r="C59" s="308" t="s">
        <v>134</v>
      </c>
      <c r="E59" s="306"/>
      <c r="G59" s="316" t="s">
        <v>220</v>
      </c>
      <c r="H59" s="319"/>
      <c r="I59" s="308" t="s">
        <v>129</v>
      </c>
      <c r="J59" s="313"/>
      <c r="N59" s="121"/>
      <c r="O59" s="316" t="s">
        <v>220</v>
      </c>
      <c r="P59" s="319"/>
      <c r="Q59" s="308"/>
      <c r="W59" s="159"/>
      <c r="X59" s="159"/>
      <c r="Y59" s="159"/>
      <c r="AC59" s="195"/>
      <c r="AG59" s="126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1:43" s="119" customFormat="1" ht="17.25">
      <c r="A60" s="113"/>
      <c r="B60" s="116"/>
      <c r="C60" s="363" t="s">
        <v>127</v>
      </c>
      <c r="D60" s="113"/>
      <c r="E60" s="113"/>
      <c r="F60" s="113"/>
      <c r="G60" s="235" t="s">
        <v>220</v>
      </c>
      <c r="H60" s="318"/>
      <c r="I60" s="308" t="s">
        <v>138</v>
      </c>
      <c r="J60" s="312"/>
      <c r="K60" s="115"/>
      <c r="L60" s="116"/>
      <c r="M60" s="117"/>
      <c r="N60" s="118"/>
      <c r="O60" s="316" t="s">
        <v>222</v>
      </c>
      <c r="P60" s="319"/>
      <c r="Q60" s="308"/>
      <c r="R60" s="117"/>
      <c r="S60" s="117"/>
      <c r="T60" s="117"/>
      <c r="U60" s="117"/>
      <c r="V60" s="117"/>
      <c r="W60" s="117"/>
      <c r="X60" s="117"/>
      <c r="Y60" s="117"/>
      <c r="AB60" s="5"/>
      <c r="AD60" s="117"/>
      <c r="AE60" s="117"/>
      <c r="AF60" s="123"/>
      <c r="AG60" s="5"/>
      <c r="AH60" s="69"/>
      <c r="AI60" s="69"/>
      <c r="AJ60" s="69"/>
      <c r="AK60" s="69"/>
      <c r="AL60" s="69"/>
      <c r="AM60" s="69"/>
      <c r="AN60" s="69"/>
      <c r="AO60" s="69"/>
      <c r="AP60" s="69"/>
      <c r="AQ60" s="5"/>
    </row>
    <row r="61" spans="2:42" s="123" customFormat="1" ht="17.25">
      <c r="B61" s="159"/>
      <c r="C61" s="308" t="s">
        <v>133</v>
      </c>
      <c r="E61" s="306"/>
      <c r="G61" s="316" t="s">
        <v>222</v>
      </c>
      <c r="H61" s="319"/>
      <c r="I61" s="113" t="s">
        <v>132</v>
      </c>
      <c r="J61" s="313"/>
      <c r="N61" s="121"/>
      <c r="O61" s="235" t="s">
        <v>220</v>
      </c>
      <c r="P61" s="318"/>
      <c r="Q61" s="310"/>
      <c r="W61" s="159"/>
      <c r="X61" s="159"/>
      <c r="Y61" s="159"/>
      <c r="AC61" s="195"/>
      <c r="AG61" s="126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2:42" s="123" customFormat="1" ht="17.25">
      <c r="B62" s="159"/>
      <c r="C62" s="308"/>
      <c r="E62" s="306"/>
      <c r="G62" s="316"/>
      <c r="H62" s="319"/>
      <c r="I62" s="113"/>
      <c r="J62" s="313"/>
      <c r="N62" s="121"/>
      <c r="O62" s="235"/>
      <c r="P62" s="318"/>
      <c r="Q62" s="310"/>
      <c r="W62" s="159"/>
      <c r="X62" s="159"/>
      <c r="Y62" s="159"/>
      <c r="AC62" s="195"/>
      <c r="AG62" s="126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2:42" s="123" customFormat="1" ht="17.25">
      <c r="B63" s="159"/>
      <c r="C63" s="114" t="s">
        <v>227</v>
      </c>
      <c r="E63" s="306"/>
      <c r="G63" s="316"/>
      <c r="H63" s="319"/>
      <c r="I63" s="113"/>
      <c r="J63" s="313"/>
      <c r="N63" s="121"/>
      <c r="O63" s="235"/>
      <c r="P63" s="318"/>
      <c r="Q63" s="310"/>
      <c r="W63" s="159"/>
      <c r="X63" s="159"/>
      <c r="Y63" s="159" t="s">
        <v>233</v>
      </c>
      <c r="AC63" s="195"/>
      <c r="AG63" s="126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2:42" s="123" customFormat="1" ht="17.25">
      <c r="B64" s="159"/>
      <c r="C64" s="306" t="s">
        <v>145</v>
      </c>
      <c r="E64" s="306"/>
      <c r="G64" s="316" t="s">
        <v>223</v>
      </c>
      <c r="H64" s="319"/>
      <c r="I64" s="308" t="s">
        <v>144</v>
      </c>
      <c r="J64" s="314"/>
      <c r="K64" s="306"/>
      <c r="M64" s="306"/>
      <c r="N64" s="315"/>
      <c r="O64" s="316" t="s">
        <v>223</v>
      </c>
      <c r="P64" s="319"/>
      <c r="Q64" s="310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7.25">
      <c r="B65" s="159"/>
      <c r="C65" s="308" t="s">
        <v>139</v>
      </c>
      <c r="E65" s="306"/>
      <c r="G65" s="316" t="s">
        <v>221</v>
      </c>
      <c r="H65" s="319"/>
      <c r="I65" s="308" t="s">
        <v>146</v>
      </c>
      <c r="J65" s="314"/>
      <c r="K65" s="306"/>
      <c r="M65" s="306"/>
      <c r="N65" s="315"/>
      <c r="O65" s="316" t="s">
        <v>223</v>
      </c>
      <c r="P65" s="319"/>
      <c r="Q65" s="308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7.25">
      <c r="B66" s="159"/>
      <c r="C66" s="306" t="s">
        <v>140</v>
      </c>
      <c r="E66" s="306"/>
      <c r="G66" s="316" t="s">
        <v>222</v>
      </c>
      <c r="H66" s="319"/>
      <c r="I66" s="308" t="s">
        <v>147</v>
      </c>
      <c r="J66" s="313"/>
      <c r="N66" s="121"/>
      <c r="O66" s="316" t="s">
        <v>223</v>
      </c>
      <c r="P66" s="319"/>
      <c r="Q66" s="113" t="s">
        <v>2</v>
      </c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7.25">
      <c r="B67" s="159"/>
      <c r="C67" s="363" t="s">
        <v>143</v>
      </c>
      <c r="E67" s="306"/>
      <c r="G67" s="316" t="s">
        <v>223</v>
      </c>
      <c r="H67" s="319"/>
      <c r="I67" s="308" t="s">
        <v>148</v>
      </c>
      <c r="J67" s="313"/>
      <c r="K67" s="306"/>
      <c r="L67" s="308"/>
      <c r="M67" s="308"/>
      <c r="N67" s="316"/>
      <c r="O67" s="316" t="s">
        <v>224</v>
      </c>
      <c r="P67" s="319"/>
      <c r="Q67" s="308" t="s">
        <v>2</v>
      </c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7.25">
      <c r="B68" s="159"/>
      <c r="C68" s="308" t="s">
        <v>141</v>
      </c>
      <c r="E68" s="306"/>
      <c r="G68" s="316" t="s">
        <v>222</v>
      </c>
      <c r="H68" s="319"/>
      <c r="J68" s="313"/>
      <c r="K68" s="306"/>
      <c r="L68" s="308"/>
      <c r="M68" s="308"/>
      <c r="N68" s="316"/>
      <c r="O68" s="308"/>
      <c r="P68" s="307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7.25">
      <c r="B69" s="159"/>
      <c r="C69" s="308" t="s">
        <v>142</v>
      </c>
      <c r="E69" s="306"/>
      <c r="G69" s="316" t="s">
        <v>222</v>
      </c>
      <c r="H69" s="319"/>
      <c r="J69" s="313"/>
      <c r="K69" s="306"/>
      <c r="L69" s="308"/>
      <c r="M69" s="308"/>
      <c r="N69" s="316"/>
      <c r="O69" s="308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7.25">
      <c r="B70" s="159"/>
      <c r="C70" s="308"/>
      <c r="E70" s="306"/>
      <c r="G70" s="316"/>
      <c r="H70" s="319"/>
      <c r="J70" s="313"/>
      <c r="K70" s="306"/>
      <c r="L70" s="308"/>
      <c r="M70" s="308"/>
      <c r="N70" s="316"/>
      <c r="O70" s="308"/>
      <c r="P70" s="307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7.25">
      <c r="B71" s="159"/>
      <c r="C71" s="114" t="s">
        <v>228</v>
      </c>
      <c r="E71" s="306"/>
      <c r="G71" s="316"/>
      <c r="H71" s="319"/>
      <c r="J71" s="313"/>
      <c r="K71" s="306"/>
      <c r="L71" s="308"/>
      <c r="M71" s="308"/>
      <c r="N71" s="316"/>
      <c r="O71" s="308"/>
      <c r="P71" s="307"/>
      <c r="Q71" s="309"/>
      <c r="W71" s="159"/>
      <c r="X71" s="159"/>
      <c r="Y71" s="159" t="s">
        <v>233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7.25">
      <c r="B72" s="159"/>
      <c r="C72" s="308" t="s">
        <v>149</v>
      </c>
      <c r="E72" s="306"/>
      <c r="G72" s="316" t="s">
        <v>223</v>
      </c>
      <c r="H72" s="319"/>
      <c r="I72" s="308" t="s">
        <v>156</v>
      </c>
      <c r="J72" s="314"/>
      <c r="K72" s="306"/>
      <c r="M72" s="306"/>
      <c r="N72" s="315"/>
      <c r="O72" s="316" t="s">
        <v>223</v>
      </c>
      <c r="P72" s="319"/>
      <c r="Q72" s="310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7.25">
      <c r="B73" s="159"/>
      <c r="C73" s="363" t="s">
        <v>151</v>
      </c>
      <c r="E73" s="306"/>
      <c r="G73" s="316" t="s">
        <v>222</v>
      </c>
      <c r="H73" s="319"/>
      <c r="I73" s="308" t="s">
        <v>158</v>
      </c>
      <c r="J73" s="314"/>
      <c r="K73" s="306"/>
      <c r="M73" s="306"/>
      <c r="N73" s="315"/>
      <c r="O73" s="316" t="s">
        <v>222</v>
      </c>
      <c r="P73" s="319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7.25">
      <c r="B74" s="159"/>
      <c r="C74" s="308" t="s">
        <v>150</v>
      </c>
      <c r="E74" s="306"/>
      <c r="G74" s="316" t="s">
        <v>223</v>
      </c>
      <c r="H74" s="319"/>
      <c r="I74" s="308" t="s">
        <v>157</v>
      </c>
      <c r="J74" s="314"/>
      <c r="K74" s="306"/>
      <c r="M74" s="306"/>
      <c r="N74" s="315"/>
      <c r="O74" s="316" t="s">
        <v>223</v>
      </c>
      <c r="P74" s="319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7.25">
      <c r="B75" s="159"/>
      <c r="C75" s="306" t="s">
        <v>153</v>
      </c>
      <c r="E75" s="306"/>
      <c r="G75" s="316" t="s">
        <v>223</v>
      </c>
      <c r="H75" s="319"/>
      <c r="I75" s="363" t="s">
        <v>159</v>
      </c>
      <c r="J75" s="313"/>
      <c r="K75" s="306"/>
      <c r="L75" s="306"/>
      <c r="M75" s="306"/>
      <c r="N75" s="316"/>
      <c r="O75" s="316" t="s">
        <v>222</v>
      </c>
      <c r="P75" s="31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7.25">
      <c r="B76" s="159"/>
      <c r="C76" s="308" t="s">
        <v>154</v>
      </c>
      <c r="E76" s="306"/>
      <c r="G76" s="316" t="s">
        <v>222</v>
      </c>
      <c r="H76" s="319"/>
      <c r="I76" s="308" t="s">
        <v>152</v>
      </c>
      <c r="J76" s="313"/>
      <c r="K76" s="311"/>
      <c r="L76" s="308"/>
      <c r="M76" s="308"/>
      <c r="N76" s="317"/>
      <c r="O76" s="316" t="s">
        <v>222</v>
      </c>
      <c r="P76" s="319"/>
      <c r="Q76" s="308" t="s">
        <v>2</v>
      </c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7.25">
      <c r="B77" s="159"/>
      <c r="C77" s="308" t="s">
        <v>155</v>
      </c>
      <c r="E77" s="306"/>
      <c r="G77" s="316" t="s">
        <v>222</v>
      </c>
      <c r="H77" s="319"/>
      <c r="I77" s="308" t="s">
        <v>160</v>
      </c>
      <c r="J77" s="314"/>
      <c r="K77" s="306"/>
      <c r="M77" s="306"/>
      <c r="N77" s="315"/>
      <c r="O77" s="316" t="s">
        <v>222</v>
      </c>
      <c r="P77" s="319"/>
      <c r="Q77" s="308" t="s">
        <v>2</v>
      </c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7.25">
      <c r="B78" s="159"/>
      <c r="C78" s="308"/>
      <c r="E78" s="306"/>
      <c r="G78" s="316"/>
      <c r="H78" s="319"/>
      <c r="I78" s="308"/>
      <c r="J78" s="314"/>
      <c r="K78" s="306"/>
      <c r="M78" s="306"/>
      <c r="N78" s="315"/>
      <c r="O78" s="316"/>
      <c r="P78" s="319"/>
      <c r="Q78" s="308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7.25">
      <c r="B79" s="159"/>
      <c r="C79" s="114" t="s">
        <v>229</v>
      </c>
      <c r="E79" s="306"/>
      <c r="G79" s="316"/>
      <c r="H79" s="319"/>
      <c r="I79" s="308"/>
      <c r="J79" s="314"/>
      <c r="K79" s="306"/>
      <c r="M79" s="306"/>
      <c r="N79" s="315"/>
      <c r="O79" s="316"/>
      <c r="P79" s="319"/>
      <c r="Q79" s="308"/>
      <c r="W79" s="159"/>
      <c r="X79" s="159"/>
      <c r="Y79" s="159" t="s">
        <v>233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7.25">
      <c r="B80" s="159"/>
      <c r="C80" s="308" t="s">
        <v>164</v>
      </c>
      <c r="E80" s="306"/>
      <c r="G80" s="316" t="s">
        <v>221</v>
      </c>
      <c r="H80" s="319"/>
      <c r="I80" s="308" t="s">
        <v>169</v>
      </c>
      <c r="J80" s="313"/>
      <c r="K80" s="306"/>
      <c r="L80" s="306"/>
      <c r="M80" s="306"/>
      <c r="N80" s="316"/>
      <c r="O80" s="316" t="s">
        <v>221</v>
      </c>
      <c r="P80" s="319"/>
      <c r="Q80" s="308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7.25">
      <c r="B81" s="159"/>
      <c r="C81" s="363" t="s">
        <v>167</v>
      </c>
      <c r="E81" s="306"/>
      <c r="G81" s="316" t="s">
        <v>220</v>
      </c>
      <c r="H81" s="319"/>
      <c r="I81" s="310" t="s">
        <v>161</v>
      </c>
      <c r="J81" s="314"/>
      <c r="K81" s="306"/>
      <c r="M81" s="306"/>
      <c r="N81" s="315"/>
      <c r="O81" s="316" t="s">
        <v>221</v>
      </c>
      <c r="P81" s="319"/>
      <c r="Q81" s="308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7.25">
      <c r="B82" s="159"/>
      <c r="C82" s="310" t="s">
        <v>165</v>
      </c>
      <c r="E82" s="306"/>
      <c r="G82" s="316" t="s">
        <v>221</v>
      </c>
      <c r="H82" s="319"/>
      <c r="I82" s="308" t="s">
        <v>170</v>
      </c>
      <c r="J82" s="314"/>
      <c r="K82" s="306"/>
      <c r="M82" s="306"/>
      <c r="N82" s="315"/>
      <c r="O82" s="316" t="s">
        <v>220</v>
      </c>
      <c r="P82" s="319"/>
      <c r="Q82" s="308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7.25">
      <c r="B83" s="159"/>
      <c r="C83" s="308" t="s">
        <v>162</v>
      </c>
      <c r="E83" s="306"/>
      <c r="G83" s="316" t="s">
        <v>221</v>
      </c>
      <c r="H83" s="319"/>
      <c r="I83" s="310" t="s">
        <v>166</v>
      </c>
      <c r="J83" s="314"/>
      <c r="K83" s="309"/>
      <c r="M83" s="308"/>
      <c r="N83" s="315"/>
      <c r="O83" s="316" t="s">
        <v>220</v>
      </c>
      <c r="P83" s="319"/>
      <c r="Q83" s="308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7.25">
      <c r="B84" s="159"/>
      <c r="C84" s="308" t="s">
        <v>168</v>
      </c>
      <c r="E84" s="306"/>
      <c r="G84" s="316" t="s">
        <v>220</v>
      </c>
      <c r="H84" s="319"/>
      <c r="I84" s="310"/>
      <c r="J84" s="314"/>
      <c r="K84" s="306"/>
      <c r="M84" s="306"/>
      <c r="N84" s="315"/>
      <c r="O84" s="307"/>
      <c r="P84" s="319"/>
      <c r="Q84" s="308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7.25">
      <c r="B85" s="159"/>
      <c r="C85" s="306" t="s">
        <v>163</v>
      </c>
      <c r="E85" s="306"/>
      <c r="G85" s="316" t="s">
        <v>221</v>
      </c>
      <c r="H85" s="319"/>
      <c r="I85" s="308"/>
      <c r="J85" s="313"/>
      <c r="K85" s="306"/>
      <c r="L85" s="306"/>
      <c r="M85" s="306"/>
      <c r="N85" s="316"/>
      <c r="O85" s="307"/>
      <c r="P85" s="319"/>
      <c r="Q85" s="310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7.25">
      <c r="B86" s="159"/>
      <c r="C86" s="306"/>
      <c r="E86" s="306"/>
      <c r="G86" s="316"/>
      <c r="H86" s="319"/>
      <c r="I86" s="308"/>
      <c r="J86" s="313"/>
      <c r="K86" s="306"/>
      <c r="L86" s="306"/>
      <c r="M86" s="306"/>
      <c r="N86" s="316"/>
      <c r="O86" s="307"/>
      <c r="P86" s="319"/>
      <c r="Q86" s="310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7.25">
      <c r="B87" s="159"/>
      <c r="C87" s="114" t="s">
        <v>230</v>
      </c>
      <c r="E87" s="306"/>
      <c r="G87" s="316"/>
      <c r="H87" s="319"/>
      <c r="I87" s="308"/>
      <c r="J87" s="313"/>
      <c r="K87" s="306"/>
      <c r="L87" s="306"/>
      <c r="M87" s="306"/>
      <c r="N87" s="316"/>
      <c r="O87" s="307"/>
      <c r="P87" s="319"/>
      <c r="Q87" s="310"/>
      <c r="W87" s="159"/>
      <c r="X87" s="159"/>
      <c r="Y87" s="159" t="s">
        <v>233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7.25">
      <c r="B88" s="159"/>
      <c r="C88" s="310" t="s">
        <v>177</v>
      </c>
      <c r="E88" s="306"/>
      <c r="G88" s="316" t="s">
        <v>220</v>
      </c>
      <c r="H88" s="319"/>
      <c r="I88" s="308" t="s">
        <v>173</v>
      </c>
      <c r="J88" s="314"/>
      <c r="K88" s="306"/>
      <c r="M88" s="306"/>
      <c r="N88" s="315"/>
      <c r="O88" s="316" t="s">
        <v>220</v>
      </c>
      <c r="P88" s="319"/>
      <c r="Q88" s="113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7.25">
      <c r="B89" s="159"/>
      <c r="C89" s="308" t="s">
        <v>152</v>
      </c>
      <c r="E89" s="306"/>
      <c r="G89" s="316" t="s">
        <v>222</v>
      </c>
      <c r="H89" s="319"/>
      <c r="I89" s="363" t="s">
        <v>174</v>
      </c>
      <c r="J89" s="313"/>
      <c r="K89" s="306"/>
      <c r="L89" s="306"/>
      <c r="M89" s="306"/>
      <c r="N89" s="316"/>
      <c r="O89" s="316" t="s">
        <v>220</v>
      </c>
      <c r="P89" s="319"/>
      <c r="Q89" s="113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7.25">
      <c r="B90" s="159"/>
      <c r="C90" s="308" t="s">
        <v>154</v>
      </c>
      <c r="E90" s="306"/>
      <c r="G90" s="316" t="s">
        <v>222</v>
      </c>
      <c r="H90" s="319"/>
      <c r="I90" s="308" t="s">
        <v>172</v>
      </c>
      <c r="J90" s="313"/>
      <c r="K90" s="306"/>
      <c r="L90" s="306"/>
      <c r="M90" s="306"/>
      <c r="N90" s="316"/>
      <c r="O90" s="316" t="s">
        <v>221</v>
      </c>
      <c r="P90" s="319"/>
      <c r="Q90" s="310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7.25">
      <c r="B91" s="159"/>
      <c r="C91" s="306" t="s">
        <v>171</v>
      </c>
      <c r="E91" s="306"/>
      <c r="G91" s="316" t="s">
        <v>221</v>
      </c>
      <c r="H91" s="319"/>
      <c r="I91" s="123" t="s">
        <v>160</v>
      </c>
      <c r="J91" s="314"/>
      <c r="K91" s="306"/>
      <c r="M91" s="306"/>
      <c r="N91" s="315"/>
      <c r="O91" s="236" t="s">
        <v>222</v>
      </c>
      <c r="P91" s="320"/>
      <c r="Q91" s="308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7.25">
      <c r="B92" s="159"/>
      <c r="C92" s="308" t="s">
        <v>175</v>
      </c>
      <c r="E92" s="306"/>
      <c r="G92" s="316" t="s">
        <v>220</v>
      </c>
      <c r="H92" s="319"/>
      <c r="I92" s="308"/>
      <c r="J92" s="313"/>
      <c r="N92" s="121"/>
      <c r="O92" s="307"/>
      <c r="P92" s="319"/>
      <c r="Q92" s="308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7.25">
      <c r="B93" s="159"/>
      <c r="C93" s="308" t="s">
        <v>176</v>
      </c>
      <c r="E93" s="306"/>
      <c r="G93" s="316" t="s">
        <v>222</v>
      </c>
      <c r="H93" s="319"/>
      <c r="J93" s="313"/>
      <c r="N93" s="121"/>
      <c r="O93" s="160"/>
      <c r="P93" s="320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7.25">
      <c r="B94" s="159"/>
      <c r="C94" s="308"/>
      <c r="E94" s="306"/>
      <c r="G94" s="316"/>
      <c r="H94" s="319"/>
      <c r="J94" s="313"/>
      <c r="N94" s="121"/>
      <c r="O94" s="160"/>
      <c r="P94" s="320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7.25">
      <c r="B95" s="159"/>
      <c r="C95" s="114" t="s">
        <v>226</v>
      </c>
      <c r="E95" s="306"/>
      <c r="G95" s="316"/>
      <c r="H95" s="319"/>
      <c r="J95" s="313"/>
      <c r="N95" s="121"/>
      <c r="O95" s="160"/>
      <c r="P95" s="320"/>
      <c r="W95" s="159"/>
      <c r="X95" s="159"/>
      <c r="Y95" s="159" t="s">
        <v>233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7.25">
      <c r="B96" s="159"/>
      <c r="C96" s="123" t="s">
        <v>182</v>
      </c>
      <c r="G96" s="236" t="s">
        <v>224</v>
      </c>
      <c r="H96" s="320"/>
      <c r="I96" s="123" t="s">
        <v>185</v>
      </c>
      <c r="J96" s="314"/>
      <c r="N96" s="121"/>
      <c r="O96" s="236" t="s">
        <v>224</v>
      </c>
      <c r="P96" s="320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7.25">
      <c r="B97" s="159"/>
      <c r="C97" s="123" t="s">
        <v>184</v>
      </c>
      <c r="G97" s="236" t="s">
        <v>224</v>
      </c>
      <c r="H97" s="320"/>
      <c r="I97" s="306" t="s">
        <v>178</v>
      </c>
      <c r="J97" s="314"/>
      <c r="N97" s="121"/>
      <c r="O97" s="316" t="s">
        <v>221</v>
      </c>
      <c r="P97" s="319"/>
      <c r="Q97" s="308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7.25">
      <c r="B98" s="159"/>
      <c r="C98" s="306" t="s">
        <v>179</v>
      </c>
      <c r="E98" s="306"/>
      <c r="G98" s="316" t="s">
        <v>221</v>
      </c>
      <c r="H98" s="319"/>
      <c r="I98" s="123" t="s">
        <v>183</v>
      </c>
      <c r="J98" s="313"/>
      <c r="K98" s="306"/>
      <c r="L98" s="306"/>
      <c r="M98" s="306"/>
      <c r="N98" s="316"/>
      <c r="O98" s="236" t="s">
        <v>224</v>
      </c>
      <c r="P98" s="320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7.25">
      <c r="B99" s="159"/>
      <c r="C99" s="363" t="s">
        <v>180</v>
      </c>
      <c r="E99" s="306"/>
      <c r="G99" s="316" t="s">
        <v>222</v>
      </c>
      <c r="H99" s="319"/>
      <c r="I99" s="123" t="s">
        <v>186</v>
      </c>
      <c r="J99" s="313"/>
      <c r="K99" s="306"/>
      <c r="L99" s="306"/>
      <c r="M99" s="306"/>
      <c r="N99" s="316"/>
      <c r="O99" s="236" t="s">
        <v>223</v>
      </c>
      <c r="P99" s="320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7.25">
      <c r="B100" s="159"/>
      <c r="C100" s="123" t="s">
        <v>181</v>
      </c>
      <c r="G100" s="236" t="s">
        <v>223</v>
      </c>
      <c r="H100" s="320"/>
      <c r="I100" s="123" t="s">
        <v>189</v>
      </c>
      <c r="J100" s="314"/>
      <c r="N100" s="121"/>
      <c r="O100" s="236" t="s">
        <v>222</v>
      </c>
      <c r="P100" s="320"/>
      <c r="Q100" s="123" t="s">
        <v>2</v>
      </c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7.25">
      <c r="B101" s="159"/>
      <c r="C101" s="123" t="s">
        <v>187</v>
      </c>
      <c r="G101" s="236" t="s">
        <v>224</v>
      </c>
      <c r="H101" s="320"/>
      <c r="I101" s="363" t="s">
        <v>188</v>
      </c>
      <c r="J101" s="314"/>
      <c r="N101" s="121"/>
      <c r="O101" s="236" t="s">
        <v>220</v>
      </c>
      <c r="P101" s="320"/>
      <c r="Q101" s="123" t="s">
        <v>2</v>
      </c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7.25">
      <c r="B102" s="159"/>
      <c r="G102" s="236"/>
      <c r="H102" s="320"/>
      <c r="I102" s="363"/>
      <c r="J102" s="314"/>
      <c r="N102" s="121"/>
      <c r="O102" s="236"/>
      <c r="P102" s="320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7.25">
      <c r="B103" s="159"/>
      <c r="C103" s="114" t="s">
        <v>226</v>
      </c>
      <c r="G103" s="236"/>
      <c r="H103" s="320"/>
      <c r="I103" s="363"/>
      <c r="J103" s="314"/>
      <c r="N103" s="121"/>
      <c r="O103" s="236"/>
      <c r="P103" s="320"/>
      <c r="W103" s="159"/>
      <c r="X103" s="159"/>
      <c r="Y103" s="159" t="s">
        <v>233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7.25">
      <c r="B104" s="159"/>
      <c r="C104" s="123" t="s">
        <v>196</v>
      </c>
      <c r="G104" s="236" t="s">
        <v>224</v>
      </c>
      <c r="H104" s="320"/>
      <c r="I104" s="123" t="s">
        <v>193</v>
      </c>
      <c r="J104" s="314"/>
      <c r="N104" s="121"/>
      <c r="O104" s="236" t="s">
        <v>223</v>
      </c>
      <c r="P104" s="320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7.25">
      <c r="B105" s="159"/>
      <c r="C105" s="123" t="s">
        <v>201</v>
      </c>
      <c r="G105" s="236" t="s">
        <v>222</v>
      </c>
      <c r="H105" s="320"/>
      <c r="I105" s="123" t="s">
        <v>197</v>
      </c>
      <c r="J105" s="314"/>
      <c r="N105" s="121"/>
      <c r="O105" s="236" t="s">
        <v>225</v>
      </c>
      <c r="P105" s="320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7.25">
      <c r="B106" s="159"/>
      <c r="C106" s="123" t="s">
        <v>195</v>
      </c>
      <c r="G106" s="236" t="s">
        <v>224</v>
      </c>
      <c r="H106" s="320"/>
      <c r="I106" s="123" t="s">
        <v>199</v>
      </c>
      <c r="J106" s="314"/>
      <c r="N106" s="121"/>
      <c r="O106" s="236" t="s">
        <v>224</v>
      </c>
      <c r="P106" s="320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7.25">
      <c r="B107" s="159"/>
      <c r="C107" s="123" t="s">
        <v>198</v>
      </c>
      <c r="G107" s="236" t="s">
        <v>224</v>
      </c>
      <c r="H107" s="320"/>
      <c r="I107" s="123" t="s">
        <v>192</v>
      </c>
      <c r="J107" s="314"/>
      <c r="N107" s="121"/>
      <c r="O107" s="236" t="s">
        <v>223</v>
      </c>
      <c r="P107" s="320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7.25">
      <c r="B108" s="159"/>
      <c r="C108" s="123" t="s">
        <v>194</v>
      </c>
      <c r="G108" s="236" t="s">
        <v>223</v>
      </c>
      <c r="H108" s="320"/>
      <c r="I108" s="123" t="s">
        <v>200</v>
      </c>
      <c r="J108" s="314"/>
      <c r="N108" s="121"/>
      <c r="O108" s="236" t="s">
        <v>222</v>
      </c>
      <c r="P108" s="320"/>
      <c r="Q108" s="123" t="s">
        <v>2</v>
      </c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7.25">
      <c r="B109" s="159"/>
      <c r="C109" s="123" t="s">
        <v>191</v>
      </c>
      <c r="G109" s="236" t="s">
        <v>223</v>
      </c>
      <c r="H109" s="320"/>
      <c r="I109" s="123" t="s">
        <v>190</v>
      </c>
      <c r="J109" s="314"/>
      <c r="N109" s="121"/>
      <c r="O109" s="236" t="s">
        <v>222</v>
      </c>
      <c r="P109" s="320"/>
      <c r="Q109" s="123" t="s">
        <v>2</v>
      </c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7.25">
      <c r="B110" s="159"/>
      <c r="G110" s="236"/>
      <c r="H110" s="320"/>
      <c r="J110" s="314"/>
      <c r="N110" s="121"/>
      <c r="O110" s="236"/>
      <c r="P110" s="320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7.25">
      <c r="B111" s="159"/>
      <c r="C111" s="114" t="s">
        <v>226</v>
      </c>
      <c r="G111" s="236"/>
      <c r="H111" s="320"/>
      <c r="J111" s="314"/>
      <c r="N111" s="121"/>
      <c r="O111" s="236"/>
      <c r="P111" s="320"/>
      <c r="W111" s="159"/>
      <c r="X111" s="159"/>
      <c r="Y111" s="159" t="s">
        <v>233</v>
      </c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7.25">
      <c r="B112" s="159"/>
      <c r="C112" s="123" t="s">
        <v>201</v>
      </c>
      <c r="G112" s="236" t="s">
        <v>222</v>
      </c>
      <c r="H112" s="320"/>
      <c r="I112" s="123" t="s">
        <v>200</v>
      </c>
      <c r="J112" s="314"/>
      <c r="N112" s="121"/>
      <c r="O112" s="236" t="s">
        <v>222</v>
      </c>
      <c r="P112" s="320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7.25">
      <c r="B113" s="159"/>
      <c r="C113" s="123" t="s">
        <v>209</v>
      </c>
      <c r="G113" s="236" t="s">
        <v>220</v>
      </c>
      <c r="H113" s="320"/>
      <c r="I113" s="123" t="s">
        <v>204</v>
      </c>
      <c r="J113" s="314"/>
      <c r="N113" s="121"/>
      <c r="O113" s="236" t="s">
        <v>222</v>
      </c>
      <c r="P113" s="320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7.25">
      <c r="B114" s="159"/>
      <c r="C114" s="123" t="s">
        <v>205</v>
      </c>
      <c r="G114" s="236" t="s">
        <v>222</v>
      </c>
      <c r="H114" s="320"/>
      <c r="I114" s="123" t="s">
        <v>203</v>
      </c>
      <c r="J114" s="314"/>
      <c r="N114" s="121"/>
      <c r="O114" s="236" t="s">
        <v>222</v>
      </c>
      <c r="P114" s="320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7.25">
      <c r="B115" s="159"/>
      <c r="C115" s="123" t="s">
        <v>202</v>
      </c>
      <c r="G115" s="236" t="s">
        <v>221</v>
      </c>
      <c r="H115" s="320"/>
      <c r="I115" s="123" t="s">
        <v>207</v>
      </c>
      <c r="J115" s="314"/>
      <c r="N115" s="121"/>
      <c r="O115" s="236" t="s">
        <v>220</v>
      </c>
      <c r="P115" s="320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7.25">
      <c r="B116" s="159"/>
      <c r="C116" s="123" t="s">
        <v>208</v>
      </c>
      <c r="G116" s="236" t="s">
        <v>221</v>
      </c>
      <c r="H116" s="320"/>
      <c r="I116" s="123" t="s">
        <v>191</v>
      </c>
      <c r="J116" s="314"/>
      <c r="N116" s="121"/>
      <c r="O116" s="236" t="s">
        <v>222</v>
      </c>
      <c r="P116" s="320"/>
      <c r="Q116" s="123" t="s">
        <v>2</v>
      </c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7.25">
      <c r="B117" s="159"/>
      <c r="C117" s="123" t="s">
        <v>206</v>
      </c>
      <c r="G117" s="236" t="s">
        <v>222</v>
      </c>
      <c r="H117" s="320"/>
      <c r="I117" s="123" t="s">
        <v>192</v>
      </c>
      <c r="J117" s="314"/>
      <c r="N117" s="121"/>
      <c r="O117" s="236" t="s">
        <v>223</v>
      </c>
      <c r="P117" s="320"/>
      <c r="Q117" s="123" t="s">
        <v>2</v>
      </c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7.25">
      <c r="B118" s="159"/>
      <c r="G118" s="236"/>
      <c r="H118" s="320"/>
      <c r="J118" s="314"/>
      <c r="N118" s="121"/>
      <c r="O118" s="236"/>
      <c r="P118" s="320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7.25">
      <c r="B119" s="159"/>
      <c r="C119" s="114" t="s">
        <v>231</v>
      </c>
      <c r="G119" s="236"/>
      <c r="H119" s="320"/>
      <c r="J119" s="314"/>
      <c r="N119" s="121"/>
      <c r="O119" s="236"/>
      <c r="P119" s="320"/>
      <c r="W119" s="159"/>
      <c r="X119" s="159"/>
      <c r="Y119" s="159" t="s">
        <v>233</v>
      </c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7.25">
      <c r="B120" s="159"/>
      <c r="C120" s="123" t="s">
        <v>215</v>
      </c>
      <c r="G120" s="236" t="s">
        <v>222</v>
      </c>
      <c r="H120" s="320"/>
      <c r="I120" s="123" t="s">
        <v>216</v>
      </c>
      <c r="J120" s="314"/>
      <c r="N120" s="121"/>
      <c r="O120" s="236" t="s">
        <v>222</v>
      </c>
      <c r="P120" s="320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7.25">
      <c r="B121" s="159"/>
      <c r="C121" s="123" t="s">
        <v>217</v>
      </c>
      <c r="G121" s="236" t="s">
        <v>222</v>
      </c>
      <c r="H121" s="320"/>
      <c r="I121" s="123" t="s">
        <v>219</v>
      </c>
      <c r="J121" s="314"/>
      <c r="N121" s="121"/>
      <c r="O121" s="236" t="s">
        <v>223</v>
      </c>
      <c r="P121" s="320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7.25">
      <c r="B122" s="159"/>
      <c r="C122" s="123" t="s">
        <v>218</v>
      </c>
      <c r="G122" s="236" t="s">
        <v>222</v>
      </c>
      <c r="H122" s="320"/>
      <c r="I122" s="123" t="s">
        <v>210</v>
      </c>
      <c r="J122" s="314"/>
      <c r="N122" s="121"/>
      <c r="O122" s="236" t="s">
        <v>221</v>
      </c>
      <c r="P122" s="320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7.25">
      <c r="B123" s="159"/>
      <c r="C123" s="123" t="s">
        <v>211</v>
      </c>
      <c r="G123" s="236" t="s">
        <v>221</v>
      </c>
      <c r="H123" s="320"/>
      <c r="I123" s="123" t="s">
        <v>213</v>
      </c>
      <c r="J123" s="314"/>
      <c r="N123" s="121"/>
      <c r="O123" s="236" t="s">
        <v>221</v>
      </c>
      <c r="P123" s="320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7.25">
      <c r="B124" s="159"/>
      <c r="C124" s="123" t="s">
        <v>214</v>
      </c>
      <c r="G124" s="236" t="s">
        <v>222</v>
      </c>
      <c r="H124" s="320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7.25">
      <c r="B125" s="159"/>
      <c r="C125" s="123" t="s">
        <v>212</v>
      </c>
      <c r="G125" s="236" t="s">
        <v>221</v>
      </c>
      <c r="H125" s="320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7.25">
      <c r="B126" s="159"/>
      <c r="G126" s="236"/>
      <c r="H126" s="320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7.25">
      <c r="B127" s="159"/>
      <c r="G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7.25">
      <c r="B128" s="159"/>
      <c r="G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7.25">
      <c r="B129" s="159"/>
      <c r="G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7.25">
      <c r="B130" s="159"/>
      <c r="G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7.25">
      <c r="B131" s="159"/>
      <c r="G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7.25">
      <c r="B132" s="159"/>
      <c r="G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7.25">
      <c r="B133" s="159"/>
      <c r="G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7.25">
      <c r="B134" s="159"/>
      <c r="G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7.25">
      <c r="B135" s="159"/>
      <c r="G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7.25">
      <c r="B136" s="159"/>
      <c r="G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7.25">
      <c r="B137" s="159"/>
      <c r="G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7.25">
      <c r="B138" s="159"/>
      <c r="G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7.25">
      <c r="B139" s="159"/>
      <c r="G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7.25">
      <c r="B140" s="159"/>
      <c r="G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7.25">
      <c r="B141" s="159"/>
      <c r="G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7.25">
      <c r="B142" s="159"/>
      <c r="G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7.25">
      <c r="B143" s="159"/>
      <c r="G143" s="236"/>
      <c r="J143" s="314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7.25">
      <c r="B144" s="159"/>
      <c r="G144" s="236"/>
      <c r="J144" s="314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7.25">
      <c r="B145" s="159"/>
      <c r="G145" s="236"/>
      <c r="J145" s="314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7.25">
      <c r="B146" s="159"/>
      <c r="G146" s="236"/>
      <c r="J146" s="314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7.25">
      <c r="B147" s="159"/>
      <c r="G147" s="236"/>
      <c r="J147" s="314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7.25">
      <c r="B148" s="159"/>
      <c r="G148" s="236"/>
      <c r="J148" s="314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7.25">
      <c r="B149" s="159"/>
      <c r="G149" s="236"/>
      <c r="J149" s="314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7.25">
      <c r="B150" s="159"/>
      <c r="G150" s="236"/>
      <c r="J150" s="314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7.25">
      <c r="B151" s="159"/>
      <c r="G151" s="236"/>
      <c r="J151" s="314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7.25">
      <c r="B152" s="159"/>
      <c r="G152" s="236"/>
      <c r="J152" s="314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7.25">
      <c r="B153" s="159"/>
      <c r="G153" s="236"/>
      <c r="J153" s="314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7.25">
      <c r="B154" s="159"/>
      <c r="G154" s="236"/>
      <c r="J154" s="314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7.25">
      <c r="B155" s="159"/>
      <c r="G155" s="236"/>
      <c r="J155" s="314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7.25">
      <c r="B156" s="159"/>
      <c r="G156" s="236"/>
      <c r="J156" s="314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7.25">
      <c r="B157" s="159"/>
      <c r="G157" s="236"/>
      <c r="J157" s="314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7.25">
      <c r="B158" s="159"/>
      <c r="G158" s="236"/>
      <c r="J158" s="314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Q36:Q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A1:M15 N1:S35 E16:M28 A16:C21 J49:N57 I49:I55 J65:N65 C65:H65 C98 C49:H57 O49:P55 Q68 Q90:Q91 O96:Q65536 R36:AF65536 C99:H65536 A22:A65536 AQ1:IV65536 B49:B65536 AH51:AH65536 AG49:AG65536 AI49:AP65536 J99:N65536 I96:I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49"/>
  <sheetViews>
    <sheetView zoomScale="75" zoomScaleNormal="75" zoomScalePageLayoutView="0" workbookViewId="0" topLeftCell="A5">
      <selection activeCell="T65" sqref="T65"/>
    </sheetView>
  </sheetViews>
  <sheetFormatPr defaultColWidth="9.00390625" defaultRowHeight="12.75" outlineLevelRow="3"/>
  <cols>
    <col min="1" max="1" width="6.125" style="121" customWidth="1"/>
    <col min="2" max="2" width="5.25390625" style="236" customWidth="1"/>
    <col min="3" max="3" width="12.75390625" style="124" customWidth="1"/>
    <col min="4" max="7" width="5.75390625" style="124" customWidth="1"/>
    <col min="8" max="8" width="6.75390625" style="123" customWidth="1"/>
    <col min="9" max="15" width="5.75390625" style="124" customWidth="1"/>
    <col min="16" max="16" width="6.75390625" style="123" customWidth="1"/>
    <col min="17" max="22" width="6.75390625" style="124" customWidth="1"/>
    <col min="23" max="23" width="6.75390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235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14.02.2019 16.30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 hidden="1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 hidden="1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hidden="1" outlineLevel="1">
      <c r="A15" s="150">
        <v>1</v>
      </c>
      <c r="B15" s="143" t="str">
        <f>SETUP!$AH$13</f>
        <v>Дармель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Сахарук 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Матусевич</v>
      </c>
      <c r="S15" s="144"/>
      <c r="T15" s="143">
        <f>SETUP!$AI$35</f>
        <v>0</v>
      </c>
      <c r="X15" s="122"/>
      <c r="Y15" s="122"/>
    </row>
    <row r="16" spans="1:25" s="153" customFormat="1" ht="17.25" hidden="1" outlineLevel="1">
      <c r="A16" s="150">
        <v>2</v>
      </c>
      <c r="B16" s="143" t="str">
        <f>SETUP!$AH$14</f>
        <v>Махонина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Кравцевич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Шишко</v>
      </c>
      <c r="S16" s="145"/>
      <c r="T16" s="143">
        <f>SETUP!$AI$36</f>
        <v>0</v>
      </c>
      <c r="X16" s="122"/>
      <c r="Y16" s="122"/>
    </row>
    <row r="17" spans="1:25" s="153" customFormat="1" ht="17.25" hidden="1" outlineLevel="1">
      <c r="A17" s="150">
        <v>3</v>
      </c>
      <c r="B17" s="143" t="str">
        <f>SETUP!$AH$15</f>
        <v>Адамова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Коблова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Фролова</v>
      </c>
      <c r="S17" s="145"/>
      <c r="T17" s="143">
        <f>SETUP!$AI$37</f>
        <v>0</v>
      </c>
      <c r="X17" s="122"/>
      <c r="Y17" s="122"/>
    </row>
    <row r="18" spans="1:25" s="153" customFormat="1" ht="17.25" hidden="1" outlineLevel="1">
      <c r="A18" s="150">
        <v>4</v>
      </c>
      <c r="B18" s="143" t="str">
        <f>SETUP!$AH$16</f>
        <v>Чехович 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Цыплакова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Санфирова</v>
      </c>
      <c r="S18" s="145"/>
      <c r="T18" s="143">
        <f>SETUP!$AI$38</f>
        <v>0</v>
      </c>
      <c r="X18" s="122"/>
      <c r="Y18" s="122"/>
    </row>
    <row r="19" spans="1:25" s="153" customFormat="1" ht="17.25" hidden="1" outlineLevel="1">
      <c r="A19" s="150">
        <v>5</v>
      </c>
      <c r="B19" s="143" t="str">
        <f>SETUP!$AH$17</f>
        <v>Шульгина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Лебедева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Шкулева</v>
      </c>
      <c r="S19" s="145"/>
      <c r="T19" s="143">
        <f>SETUP!$AI$39</f>
        <v>0</v>
      </c>
      <c r="X19" s="122"/>
      <c r="Y19" s="122"/>
    </row>
    <row r="20" spans="1:25" s="153" customFormat="1" ht="17.2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7.2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7.2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7.2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7.2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361" customFormat="1" ht="19.5" hidden="1">
      <c r="A51" s="359"/>
      <c r="B51" s="360"/>
      <c r="H51" s="362"/>
      <c r="O51" s="362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234</v>
      </c>
      <c r="I53" s="175" t="s">
        <v>117</v>
      </c>
      <c r="J53" s="175"/>
      <c r="K53" s="175"/>
      <c r="L53" s="175"/>
      <c r="M53" s="249"/>
      <c r="N53" s="176"/>
      <c r="O53" s="321" t="s">
        <v>1</v>
      </c>
      <c r="P53" s="172" t="s">
        <v>234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9"/>
      <c r="B55" s="122">
        <v>1</v>
      </c>
      <c r="C55" s="114" t="s">
        <v>231</v>
      </c>
      <c r="D55" s="123"/>
      <c r="E55" s="123"/>
      <c r="F55" s="123"/>
      <c r="G55" s="236"/>
      <c r="H55" s="320"/>
      <c r="I55" s="123"/>
      <c r="J55" s="314"/>
      <c r="K55" s="123"/>
      <c r="L55" s="123"/>
      <c r="M55" s="123"/>
      <c r="N55" s="121"/>
      <c r="O55" s="236"/>
      <c r="P55" s="320"/>
      <c r="Q55" s="123"/>
      <c r="R55" s="123"/>
      <c r="S55" s="123"/>
      <c r="T55" s="123"/>
      <c r="U55" s="123"/>
      <c r="V55" s="123"/>
      <c r="W55" s="327"/>
      <c r="X55" s="324">
        <f>[1]!sn_val(B55)</f>
        <v>1</v>
      </c>
      <c r="Y55" s="159">
        <v>9</v>
      </c>
      <c r="Z55" s="123"/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9"/>
      <c r="B56" s="122"/>
      <c r="C56" s="123" t="s">
        <v>215</v>
      </c>
      <c r="G56" s="236" t="s">
        <v>222</v>
      </c>
      <c r="H56" s="320"/>
      <c r="I56" s="123" t="s">
        <v>216</v>
      </c>
      <c r="J56" s="314"/>
      <c r="N56" s="121"/>
      <c r="O56" s="236" t="s">
        <v>222</v>
      </c>
      <c r="P56" s="320"/>
      <c r="W56" s="327"/>
      <c r="X56" s="324">
        <f>X55</f>
        <v>1</v>
      </c>
      <c r="Y56" s="159"/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29"/>
      <c r="B57" s="122"/>
      <c r="C57" s="123" t="s">
        <v>217</v>
      </c>
      <c r="G57" s="236" t="s">
        <v>222</v>
      </c>
      <c r="H57" s="320"/>
      <c r="I57" s="123" t="s">
        <v>219</v>
      </c>
      <c r="J57" s="314"/>
      <c r="N57" s="121"/>
      <c r="O57" s="236" t="s">
        <v>223</v>
      </c>
      <c r="P57" s="320"/>
      <c r="W57" s="327"/>
      <c r="X57" s="324">
        <f>X55</f>
        <v>1</v>
      </c>
      <c r="Y57" s="159"/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29"/>
      <c r="B58" s="122"/>
      <c r="C58" s="123" t="s">
        <v>218</v>
      </c>
      <c r="G58" s="236" t="s">
        <v>222</v>
      </c>
      <c r="H58" s="320"/>
      <c r="I58" s="123" t="s">
        <v>210</v>
      </c>
      <c r="J58" s="314"/>
      <c r="N58" s="121"/>
      <c r="O58" s="236" t="s">
        <v>221</v>
      </c>
      <c r="P58" s="320"/>
      <c r="W58" s="327"/>
      <c r="X58" s="324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9"/>
      <c r="B59" s="122"/>
      <c r="C59" s="123" t="s">
        <v>211</v>
      </c>
      <c r="G59" s="236" t="s">
        <v>221</v>
      </c>
      <c r="H59" s="320"/>
      <c r="I59" s="123" t="s">
        <v>213</v>
      </c>
      <c r="J59" s="314"/>
      <c r="N59" s="121"/>
      <c r="O59" s="236" t="s">
        <v>221</v>
      </c>
      <c r="P59" s="320"/>
      <c r="W59" s="327"/>
      <c r="X59" s="324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3" s="119" customFormat="1" ht="17.25" customHeight="1">
      <c r="A60" s="329"/>
      <c r="B60" s="122"/>
      <c r="C60" s="123" t="s">
        <v>214</v>
      </c>
      <c r="D60" s="123"/>
      <c r="E60" s="123"/>
      <c r="F60" s="123"/>
      <c r="G60" s="236" t="s">
        <v>222</v>
      </c>
      <c r="H60" s="320"/>
      <c r="I60" s="123"/>
      <c r="J60" s="314"/>
      <c r="K60" s="123"/>
      <c r="L60" s="123"/>
      <c r="M60" s="123"/>
      <c r="N60" s="121"/>
      <c r="O60" s="123"/>
      <c r="P60" s="123"/>
      <c r="Q60" s="123"/>
      <c r="R60" s="123"/>
      <c r="S60" s="123"/>
      <c r="T60" s="123"/>
      <c r="U60" s="123"/>
      <c r="V60" s="123"/>
      <c r="W60" s="327"/>
      <c r="X60" s="324">
        <f>X55</f>
        <v>1</v>
      </c>
      <c r="Y60" s="159"/>
      <c r="Z60" s="123"/>
      <c r="AA60" s="123"/>
      <c r="AB60" s="123"/>
      <c r="AC60" s="195"/>
      <c r="AD60" s="123"/>
      <c r="AE60" s="123"/>
      <c r="AF60" s="121"/>
      <c r="AG60" s="123"/>
      <c r="AH60" s="159"/>
      <c r="AI60" s="159"/>
      <c r="AJ60" s="159"/>
      <c r="AK60" s="159"/>
      <c r="AL60" s="159"/>
      <c r="AM60" s="159"/>
      <c r="AN60" s="159"/>
      <c r="AO60" s="159"/>
      <c r="AP60" s="159"/>
      <c r="AQ60" s="123"/>
    </row>
    <row r="61" spans="1:42" s="123" customFormat="1" ht="17.25" customHeight="1">
      <c r="A61" s="329"/>
      <c r="B61" s="122"/>
      <c r="C61" s="123" t="s">
        <v>212</v>
      </c>
      <c r="G61" s="236" t="s">
        <v>221</v>
      </c>
      <c r="H61" s="320"/>
      <c r="J61" s="314"/>
      <c r="N61" s="121"/>
      <c r="W61" s="327"/>
      <c r="X61" s="324">
        <f>X55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9"/>
      <c r="B62" s="122"/>
      <c r="G62" s="236"/>
      <c r="H62" s="320"/>
      <c r="J62" s="314"/>
      <c r="N62" s="121"/>
      <c r="W62" s="327"/>
      <c r="X62" s="324">
        <f>X55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9"/>
      <c r="B63" s="122">
        <v>2</v>
      </c>
      <c r="C63" s="114" t="s">
        <v>226</v>
      </c>
      <c r="G63" s="236"/>
      <c r="H63" s="320"/>
      <c r="I63" s="363"/>
      <c r="J63" s="314"/>
      <c r="N63" s="121"/>
      <c r="O63" s="236"/>
      <c r="P63" s="320"/>
      <c r="W63" s="327"/>
      <c r="X63" s="324">
        <f>[1]!sn_val(B63)</f>
        <v>2</v>
      </c>
      <c r="Y63" s="159">
        <v>7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9"/>
      <c r="B64" s="122"/>
      <c r="C64" s="123" t="s">
        <v>196</v>
      </c>
      <c r="G64" s="236" t="s">
        <v>224</v>
      </c>
      <c r="H64" s="320"/>
      <c r="I64" s="123" t="s">
        <v>193</v>
      </c>
      <c r="J64" s="314"/>
      <c r="N64" s="121"/>
      <c r="O64" s="236" t="s">
        <v>223</v>
      </c>
      <c r="P64" s="320"/>
      <c r="W64" s="327"/>
      <c r="X64" s="324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9"/>
      <c r="B65" s="122"/>
      <c r="C65" s="123" t="s">
        <v>201</v>
      </c>
      <c r="G65" s="236" t="s">
        <v>222</v>
      </c>
      <c r="H65" s="320"/>
      <c r="I65" s="123" t="s">
        <v>197</v>
      </c>
      <c r="J65" s="314"/>
      <c r="N65" s="121"/>
      <c r="O65" s="236" t="s">
        <v>225</v>
      </c>
      <c r="P65" s="320"/>
      <c r="W65" s="327"/>
      <c r="X65" s="324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9"/>
      <c r="B66" s="122"/>
      <c r="C66" s="123" t="s">
        <v>195</v>
      </c>
      <c r="G66" s="236" t="s">
        <v>224</v>
      </c>
      <c r="H66" s="320"/>
      <c r="I66" s="123" t="s">
        <v>199</v>
      </c>
      <c r="J66" s="314"/>
      <c r="N66" s="121"/>
      <c r="O66" s="236" t="s">
        <v>224</v>
      </c>
      <c r="P66" s="320"/>
      <c r="W66" s="327"/>
      <c r="X66" s="324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9"/>
      <c r="B67" s="122"/>
      <c r="C67" s="123" t="s">
        <v>198</v>
      </c>
      <c r="G67" s="236" t="s">
        <v>224</v>
      </c>
      <c r="H67" s="320"/>
      <c r="I67" s="123" t="s">
        <v>192</v>
      </c>
      <c r="J67" s="314"/>
      <c r="N67" s="121"/>
      <c r="O67" s="236" t="s">
        <v>223</v>
      </c>
      <c r="P67" s="320"/>
      <c r="W67" s="327"/>
      <c r="X67" s="324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9"/>
      <c r="B68" s="122"/>
      <c r="C68" s="123" t="s">
        <v>194</v>
      </c>
      <c r="G68" s="236" t="s">
        <v>223</v>
      </c>
      <c r="H68" s="320"/>
      <c r="I68" s="123" t="s">
        <v>200</v>
      </c>
      <c r="J68" s="314"/>
      <c r="N68" s="121"/>
      <c r="O68" s="236" t="s">
        <v>222</v>
      </c>
      <c r="P68" s="320"/>
      <c r="Q68" s="123" t="s">
        <v>2</v>
      </c>
      <c r="W68" s="327"/>
      <c r="X68" s="324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9"/>
      <c r="B69" s="122"/>
      <c r="C69" s="123" t="s">
        <v>191</v>
      </c>
      <c r="G69" s="236" t="s">
        <v>223</v>
      </c>
      <c r="H69" s="320"/>
      <c r="I69" s="123" t="s">
        <v>190</v>
      </c>
      <c r="J69" s="314"/>
      <c r="N69" s="121"/>
      <c r="O69" s="236" t="s">
        <v>222</v>
      </c>
      <c r="P69" s="320"/>
      <c r="Q69" s="123" t="s">
        <v>2</v>
      </c>
      <c r="W69" s="327"/>
      <c r="X69" s="324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9"/>
      <c r="B70" s="122"/>
      <c r="G70" s="236"/>
      <c r="H70" s="320"/>
      <c r="J70" s="314"/>
      <c r="N70" s="121"/>
      <c r="O70" s="236"/>
      <c r="P70" s="320"/>
      <c r="W70" s="327"/>
      <c r="X70" s="324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9"/>
      <c r="B71" s="122">
        <v>3</v>
      </c>
      <c r="C71" s="114" t="s">
        <v>229</v>
      </c>
      <c r="E71" s="306"/>
      <c r="G71" s="316"/>
      <c r="H71" s="319"/>
      <c r="I71" s="308"/>
      <c r="J71" s="314"/>
      <c r="K71" s="306"/>
      <c r="M71" s="306"/>
      <c r="N71" s="315"/>
      <c r="O71" s="316"/>
      <c r="P71" s="319"/>
      <c r="Q71" s="308"/>
      <c r="W71" s="327"/>
      <c r="X71" s="324">
        <f>[1]!sn_val(B71)</f>
        <v>3</v>
      </c>
      <c r="Y71" s="159">
        <v>4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9"/>
      <c r="B72" s="122"/>
      <c r="C72" s="308" t="s">
        <v>164</v>
      </c>
      <c r="E72" s="306"/>
      <c r="G72" s="316" t="s">
        <v>221</v>
      </c>
      <c r="H72" s="319"/>
      <c r="I72" s="308" t="s">
        <v>169</v>
      </c>
      <c r="J72" s="313"/>
      <c r="K72" s="306"/>
      <c r="L72" s="306"/>
      <c r="M72" s="306"/>
      <c r="N72" s="316"/>
      <c r="O72" s="316" t="s">
        <v>221</v>
      </c>
      <c r="P72" s="319"/>
      <c r="Q72" s="308"/>
      <c r="W72" s="327"/>
      <c r="X72" s="324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9"/>
      <c r="B73" s="122"/>
      <c r="C73" s="363" t="s">
        <v>167</v>
      </c>
      <c r="E73" s="306"/>
      <c r="G73" s="316" t="s">
        <v>220</v>
      </c>
      <c r="H73" s="319"/>
      <c r="I73" s="310" t="s">
        <v>161</v>
      </c>
      <c r="J73" s="314"/>
      <c r="K73" s="306"/>
      <c r="M73" s="306"/>
      <c r="N73" s="315"/>
      <c r="O73" s="316" t="s">
        <v>221</v>
      </c>
      <c r="P73" s="319"/>
      <c r="Q73" s="308"/>
      <c r="W73" s="327"/>
      <c r="X73" s="324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9"/>
      <c r="B74" s="122"/>
      <c r="C74" s="310" t="s">
        <v>165</v>
      </c>
      <c r="E74" s="306"/>
      <c r="G74" s="316" t="s">
        <v>221</v>
      </c>
      <c r="H74" s="319"/>
      <c r="I74" s="308" t="s">
        <v>170</v>
      </c>
      <c r="J74" s="314"/>
      <c r="K74" s="306"/>
      <c r="M74" s="306"/>
      <c r="N74" s="315"/>
      <c r="O74" s="316" t="s">
        <v>220</v>
      </c>
      <c r="P74" s="319"/>
      <c r="Q74" s="308"/>
      <c r="W74" s="327"/>
      <c r="X74" s="324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9"/>
      <c r="B75" s="122"/>
      <c r="C75" s="308" t="s">
        <v>162</v>
      </c>
      <c r="E75" s="306"/>
      <c r="G75" s="316" t="s">
        <v>221</v>
      </c>
      <c r="H75" s="319"/>
      <c r="I75" s="310" t="s">
        <v>166</v>
      </c>
      <c r="J75" s="314"/>
      <c r="K75" s="309"/>
      <c r="M75" s="308"/>
      <c r="N75" s="315"/>
      <c r="O75" s="316" t="s">
        <v>220</v>
      </c>
      <c r="P75" s="319"/>
      <c r="Q75" s="308"/>
      <c r="W75" s="327"/>
      <c r="X75" s="324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9"/>
      <c r="B76" s="122"/>
      <c r="C76" s="308" t="s">
        <v>168</v>
      </c>
      <c r="E76" s="306"/>
      <c r="G76" s="316" t="s">
        <v>220</v>
      </c>
      <c r="H76" s="319"/>
      <c r="I76" s="310"/>
      <c r="J76" s="314"/>
      <c r="K76" s="306"/>
      <c r="M76" s="306"/>
      <c r="N76" s="315"/>
      <c r="O76" s="307"/>
      <c r="P76" s="319"/>
      <c r="Q76" s="308"/>
      <c r="W76" s="327"/>
      <c r="X76" s="324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9"/>
      <c r="B77" s="122"/>
      <c r="C77" s="306" t="s">
        <v>163</v>
      </c>
      <c r="E77" s="306"/>
      <c r="G77" s="316" t="s">
        <v>221</v>
      </c>
      <c r="H77" s="319"/>
      <c r="I77" s="308"/>
      <c r="J77" s="313"/>
      <c r="K77" s="306"/>
      <c r="L77" s="306"/>
      <c r="M77" s="306"/>
      <c r="N77" s="316"/>
      <c r="O77" s="307"/>
      <c r="P77" s="319"/>
      <c r="Q77" s="310"/>
      <c r="W77" s="327"/>
      <c r="X77" s="324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9"/>
      <c r="B78" s="122"/>
      <c r="C78" s="306"/>
      <c r="E78" s="306"/>
      <c r="G78" s="316"/>
      <c r="H78" s="319"/>
      <c r="I78" s="308"/>
      <c r="J78" s="313"/>
      <c r="K78" s="306"/>
      <c r="L78" s="306"/>
      <c r="M78" s="306"/>
      <c r="N78" s="316"/>
      <c r="O78" s="307"/>
      <c r="P78" s="319"/>
      <c r="Q78" s="310"/>
      <c r="W78" s="327"/>
      <c r="X78" s="324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9"/>
      <c r="B79" s="122">
        <v>4</v>
      </c>
      <c r="C79" s="114" t="s">
        <v>226</v>
      </c>
      <c r="G79" s="236"/>
      <c r="H79" s="320"/>
      <c r="J79" s="314"/>
      <c r="N79" s="121"/>
      <c r="O79" s="236"/>
      <c r="P79" s="320"/>
      <c r="W79" s="327"/>
      <c r="X79" s="324">
        <f>[1]!sn_val(B79)</f>
        <v>4</v>
      </c>
      <c r="Y79" s="159">
        <v>8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9"/>
      <c r="B80" s="122"/>
      <c r="C80" s="123" t="s">
        <v>201</v>
      </c>
      <c r="G80" s="236" t="s">
        <v>222</v>
      </c>
      <c r="H80" s="320"/>
      <c r="I80" s="123" t="s">
        <v>200</v>
      </c>
      <c r="J80" s="314"/>
      <c r="N80" s="121"/>
      <c r="O80" s="236" t="s">
        <v>222</v>
      </c>
      <c r="P80" s="320"/>
      <c r="W80" s="327"/>
      <c r="X80" s="324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9"/>
      <c r="B81" s="122"/>
      <c r="C81" s="123" t="s">
        <v>209</v>
      </c>
      <c r="G81" s="236" t="s">
        <v>220</v>
      </c>
      <c r="H81" s="320"/>
      <c r="I81" s="123" t="s">
        <v>204</v>
      </c>
      <c r="J81" s="314"/>
      <c r="N81" s="121"/>
      <c r="O81" s="236" t="s">
        <v>222</v>
      </c>
      <c r="P81" s="320"/>
      <c r="W81" s="327"/>
      <c r="X81" s="324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9"/>
      <c r="B82" s="122"/>
      <c r="C82" s="123" t="s">
        <v>205</v>
      </c>
      <c r="G82" s="236" t="s">
        <v>222</v>
      </c>
      <c r="H82" s="320"/>
      <c r="I82" s="123" t="s">
        <v>203</v>
      </c>
      <c r="J82" s="314"/>
      <c r="N82" s="121"/>
      <c r="O82" s="236" t="s">
        <v>222</v>
      </c>
      <c r="P82" s="320"/>
      <c r="W82" s="327"/>
      <c r="X82" s="324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9"/>
      <c r="B83" s="122"/>
      <c r="C83" s="123" t="s">
        <v>202</v>
      </c>
      <c r="G83" s="236" t="s">
        <v>221</v>
      </c>
      <c r="H83" s="320"/>
      <c r="I83" s="123" t="s">
        <v>207</v>
      </c>
      <c r="J83" s="314"/>
      <c r="N83" s="121"/>
      <c r="O83" s="236" t="s">
        <v>220</v>
      </c>
      <c r="P83" s="320"/>
      <c r="W83" s="327"/>
      <c r="X83" s="324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9"/>
      <c r="B84" s="122"/>
      <c r="C84" s="123" t="s">
        <v>208</v>
      </c>
      <c r="G84" s="236" t="s">
        <v>221</v>
      </c>
      <c r="H84" s="320"/>
      <c r="I84" s="123" t="s">
        <v>191</v>
      </c>
      <c r="J84" s="314"/>
      <c r="N84" s="121"/>
      <c r="O84" s="236" t="s">
        <v>222</v>
      </c>
      <c r="P84" s="320"/>
      <c r="Q84" s="123" t="s">
        <v>2</v>
      </c>
      <c r="W84" s="327"/>
      <c r="X84" s="324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9"/>
      <c r="B85" s="122"/>
      <c r="C85" s="123" t="s">
        <v>206</v>
      </c>
      <c r="G85" s="236" t="s">
        <v>222</v>
      </c>
      <c r="H85" s="320"/>
      <c r="I85" s="123" t="s">
        <v>192</v>
      </c>
      <c r="J85" s="314"/>
      <c r="N85" s="121"/>
      <c r="O85" s="236" t="s">
        <v>223</v>
      </c>
      <c r="P85" s="320"/>
      <c r="Q85" s="123" t="s">
        <v>2</v>
      </c>
      <c r="W85" s="327"/>
      <c r="X85" s="324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9"/>
      <c r="B86" s="122"/>
      <c r="G86" s="236"/>
      <c r="H86" s="320"/>
      <c r="J86" s="314"/>
      <c r="N86" s="121"/>
      <c r="O86" s="236"/>
      <c r="P86" s="320"/>
      <c r="W86" s="327"/>
      <c r="X86" s="324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9"/>
      <c r="B87" s="122">
        <v>5</v>
      </c>
      <c r="C87" s="114" t="s">
        <v>227</v>
      </c>
      <c r="E87" s="306"/>
      <c r="G87" s="316"/>
      <c r="H87" s="319"/>
      <c r="I87" s="113"/>
      <c r="J87" s="313"/>
      <c r="N87" s="121"/>
      <c r="O87" s="235"/>
      <c r="P87" s="318"/>
      <c r="Q87" s="310"/>
      <c r="W87" s="327"/>
      <c r="X87" s="324">
        <f>[1]!sn_val(B87)</f>
        <v>5</v>
      </c>
      <c r="Y87" s="159">
        <v>2</v>
      </c>
      <c r="AC87" s="195"/>
      <c r="AF87" s="121"/>
      <c r="AG87" s="126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1:42" s="123" customFormat="1" ht="17.25" customHeight="1">
      <c r="A88" s="329"/>
      <c r="B88" s="122"/>
      <c r="C88" s="306" t="s">
        <v>145</v>
      </c>
      <c r="E88" s="306"/>
      <c r="G88" s="316" t="s">
        <v>223</v>
      </c>
      <c r="H88" s="319"/>
      <c r="I88" s="308" t="s">
        <v>144</v>
      </c>
      <c r="J88" s="314"/>
      <c r="K88" s="306"/>
      <c r="M88" s="306"/>
      <c r="N88" s="315"/>
      <c r="O88" s="316" t="s">
        <v>223</v>
      </c>
      <c r="P88" s="319"/>
      <c r="Q88" s="310"/>
      <c r="W88" s="327"/>
      <c r="X88" s="324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9"/>
      <c r="B89" s="122"/>
      <c r="C89" s="308" t="s">
        <v>139</v>
      </c>
      <c r="E89" s="306"/>
      <c r="G89" s="316" t="s">
        <v>221</v>
      </c>
      <c r="H89" s="319"/>
      <c r="I89" s="308" t="s">
        <v>146</v>
      </c>
      <c r="J89" s="314"/>
      <c r="K89" s="306"/>
      <c r="M89" s="306"/>
      <c r="N89" s="315"/>
      <c r="O89" s="316" t="s">
        <v>223</v>
      </c>
      <c r="P89" s="319"/>
      <c r="Q89" s="308"/>
      <c r="W89" s="327"/>
      <c r="X89" s="324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9"/>
      <c r="B90" s="122"/>
      <c r="C90" s="306" t="s">
        <v>140</v>
      </c>
      <c r="E90" s="306"/>
      <c r="G90" s="316" t="s">
        <v>222</v>
      </c>
      <c r="H90" s="319"/>
      <c r="I90" s="308" t="s">
        <v>147</v>
      </c>
      <c r="J90" s="313"/>
      <c r="N90" s="121"/>
      <c r="O90" s="316" t="s">
        <v>223</v>
      </c>
      <c r="P90" s="319"/>
      <c r="Q90" s="113" t="s">
        <v>2</v>
      </c>
      <c r="W90" s="327"/>
      <c r="X90" s="324">
        <f>X87</f>
        <v>5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9"/>
      <c r="B91" s="122"/>
      <c r="C91" s="363" t="s">
        <v>143</v>
      </c>
      <c r="E91" s="306"/>
      <c r="G91" s="316" t="s">
        <v>223</v>
      </c>
      <c r="H91" s="319"/>
      <c r="I91" s="308" t="s">
        <v>148</v>
      </c>
      <c r="J91" s="313"/>
      <c r="K91" s="306"/>
      <c r="L91" s="308"/>
      <c r="M91" s="308"/>
      <c r="N91" s="316"/>
      <c r="O91" s="316" t="s">
        <v>224</v>
      </c>
      <c r="P91" s="319"/>
      <c r="Q91" s="308" t="s">
        <v>2</v>
      </c>
      <c r="W91" s="327"/>
      <c r="X91" s="324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9"/>
      <c r="B92" s="122"/>
      <c r="C92" s="308" t="s">
        <v>141</v>
      </c>
      <c r="E92" s="306"/>
      <c r="G92" s="316" t="s">
        <v>222</v>
      </c>
      <c r="H92" s="319"/>
      <c r="J92" s="313"/>
      <c r="K92" s="306"/>
      <c r="L92" s="308"/>
      <c r="M92" s="308"/>
      <c r="N92" s="316"/>
      <c r="O92" s="308"/>
      <c r="P92" s="307"/>
      <c r="Q92" s="309"/>
      <c r="W92" s="327"/>
      <c r="X92" s="324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9"/>
      <c r="B93" s="122"/>
      <c r="C93" s="308" t="s">
        <v>142</v>
      </c>
      <c r="E93" s="306"/>
      <c r="G93" s="316" t="s">
        <v>222</v>
      </c>
      <c r="H93" s="319"/>
      <c r="J93" s="313"/>
      <c r="K93" s="306"/>
      <c r="L93" s="308"/>
      <c r="M93" s="308"/>
      <c r="N93" s="316"/>
      <c r="O93" s="308"/>
      <c r="P93" s="307"/>
      <c r="Q93" s="309"/>
      <c r="W93" s="327"/>
      <c r="X93" s="324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9"/>
      <c r="B94" s="122"/>
      <c r="C94" s="308"/>
      <c r="E94" s="306"/>
      <c r="G94" s="316"/>
      <c r="H94" s="319"/>
      <c r="J94" s="313"/>
      <c r="K94" s="306"/>
      <c r="L94" s="308"/>
      <c r="M94" s="308"/>
      <c r="N94" s="316"/>
      <c r="O94" s="308"/>
      <c r="P94" s="307"/>
      <c r="Q94" s="309"/>
      <c r="W94" s="327"/>
      <c r="X94" s="324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3" s="123" customFormat="1" ht="17.25" customHeight="1">
      <c r="A95" s="328"/>
      <c r="B95" s="112">
        <v>6</v>
      </c>
      <c r="C95" s="114" t="s">
        <v>226</v>
      </c>
      <c r="D95" s="113"/>
      <c r="E95" s="113"/>
      <c r="F95" s="113"/>
      <c r="G95" s="113"/>
      <c r="H95" s="113"/>
      <c r="I95" s="114"/>
      <c r="J95" s="115"/>
      <c r="K95" s="115"/>
      <c r="L95" s="116"/>
      <c r="M95" s="117"/>
      <c r="N95" s="117"/>
      <c r="O95" s="118"/>
      <c r="P95" s="117"/>
      <c r="Q95" s="117"/>
      <c r="R95" s="117"/>
      <c r="S95" s="117"/>
      <c r="T95" s="117"/>
      <c r="U95" s="117"/>
      <c r="V95" s="118"/>
      <c r="W95" s="326"/>
      <c r="X95" s="323">
        <f>[1]!sn_val(B95)</f>
        <v>6</v>
      </c>
      <c r="Y95" s="118">
        <v>1</v>
      </c>
      <c r="Z95" s="119"/>
      <c r="AA95" s="120"/>
      <c r="AB95" s="11"/>
      <c r="AC95" s="120"/>
      <c r="AD95" s="118"/>
      <c r="AE95" s="118"/>
      <c r="AF95" s="121"/>
      <c r="AG95" s="11"/>
      <c r="AH95" s="67"/>
      <c r="AI95" s="67"/>
      <c r="AJ95" s="67"/>
      <c r="AK95" s="67"/>
      <c r="AL95" s="265"/>
      <c r="AM95" s="265"/>
      <c r="AN95" s="265"/>
      <c r="AO95" s="265"/>
      <c r="AP95" s="265"/>
      <c r="AQ95" s="12"/>
    </row>
    <row r="96" spans="1:42" s="123" customFormat="1" ht="17.25" customHeight="1">
      <c r="A96" s="329"/>
      <c r="B96" s="122"/>
      <c r="C96" s="308" t="s">
        <v>131</v>
      </c>
      <c r="E96" s="306"/>
      <c r="G96" s="316" t="s">
        <v>222</v>
      </c>
      <c r="H96" s="319"/>
      <c r="I96" s="310" t="s">
        <v>128</v>
      </c>
      <c r="J96" s="313"/>
      <c r="N96" s="121"/>
      <c r="O96" s="316" t="s">
        <v>220</v>
      </c>
      <c r="P96" s="319"/>
      <c r="Q96" s="306"/>
      <c r="W96" s="327"/>
      <c r="X96" s="324">
        <f>X95</f>
        <v>6</v>
      </c>
      <c r="Y96" s="159"/>
      <c r="AC96" s="195"/>
      <c r="AF96" s="121"/>
      <c r="AG96" s="126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:42" s="123" customFormat="1" ht="17.25" customHeight="1">
      <c r="A97" s="329"/>
      <c r="B97" s="122"/>
      <c r="C97" s="308" t="s">
        <v>137</v>
      </c>
      <c r="E97" s="306"/>
      <c r="G97" s="316" t="s">
        <v>220</v>
      </c>
      <c r="H97" s="319"/>
      <c r="I97" s="363" t="s">
        <v>135</v>
      </c>
      <c r="J97" s="314"/>
      <c r="K97" s="306"/>
      <c r="M97" s="308"/>
      <c r="N97" s="315"/>
      <c r="O97" s="316" t="s">
        <v>221</v>
      </c>
      <c r="P97" s="319"/>
      <c r="Q97" s="308"/>
      <c r="W97" s="327"/>
      <c r="X97" s="324">
        <f>X95</f>
        <v>6</v>
      </c>
      <c r="Y97" s="159"/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3" s="123" customFormat="1" ht="17.25" customHeight="1">
      <c r="A98" s="329"/>
      <c r="B98" s="122"/>
      <c r="C98" s="308" t="s">
        <v>130</v>
      </c>
      <c r="E98" s="306"/>
      <c r="G98" s="316" t="s">
        <v>221</v>
      </c>
      <c r="H98" s="319"/>
      <c r="I98" s="308" t="s">
        <v>136</v>
      </c>
      <c r="J98" s="314"/>
      <c r="K98" s="306"/>
      <c r="M98" s="306"/>
      <c r="N98" s="315"/>
      <c r="O98" s="316" t="s">
        <v>221</v>
      </c>
      <c r="P98" s="319"/>
      <c r="Q98" s="308"/>
      <c r="W98" s="327"/>
      <c r="X98" s="324">
        <f>X95</f>
        <v>6</v>
      </c>
      <c r="Y98" s="159"/>
      <c r="AC98" s="195"/>
      <c r="AF98" s="121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19"/>
    </row>
    <row r="99" spans="1:42" s="123" customFormat="1" ht="17.25" customHeight="1">
      <c r="A99" s="329"/>
      <c r="B99" s="122"/>
      <c r="C99" s="308" t="s">
        <v>134</v>
      </c>
      <c r="E99" s="306"/>
      <c r="G99" s="316" t="s">
        <v>220</v>
      </c>
      <c r="H99" s="319"/>
      <c r="I99" s="308" t="s">
        <v>129</v>
      </c>
      <c r="J99" s="313"/>
      <c r="N99" s="121"/>
      <c r="O99" s="316" t="s">
        <v>220</v>
      </c>
      <c r="P99" s="319"/>
      <c r="Q99" s="308"/>
      <c r="W99" s="327"/>
      <c r="X99" s="324">
        <f>X95</f>
        <v>6</v>
      </c>
      <c r="Y99" s="159"/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3" s="123" customFormat="1" ht="17.25" customHeight="1">
      <c r="A100" s="328"/>
      <c r="B100" s="112"/>
      <c r="C100" s="363" t="s">
        <v>127</v>
      </c>
      <c r="D100" s="113"/>
      <c r="E100" s="113"/>
      <c r="F100" s="113"/>
      <c r="G100" s="235" t="s">
        <v>220</v>
      </c>
      <c r="H100" s="318"/>
      <c r="I100" s="308" t="s">
        <v>138</v>
      </c>
      <c r="J100" s="312"/>
      <c r="K100" s="115"/>
      <c r="L100" s="116"/>
      <c r="M100" s="117"/>
      <c r="N100" s="118"/>
      <c r="O100" s="316" t="s">
        <v>222</v>
      </c>
      <c r="P100" s="319"/>
      <c r="Q100" s="308"/>
      <c r="R100" s="117"/>
      <c r="S100" s="117"/>
      <c r="T100" s="117"/>
      <c r="U100" s="117"/>
      <c r="V100" s="117"/>
      <c r="W100" s="326"/>
      <c r="X100" s="323">
        <f>X95</f>
        <v>6</v>
      </c>
      <c r="Y100" s="117"/>
      <c r="Z100" s="119"/>
      <c r="AA100" s="119"/>
      <c r="AB100" s="5"/>
      <c r="AC100" s="119"/>
      <c r="AD100" s="117"/>
      <c r="AE100" s="117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5"/>
    </row>
    <row r="101" spans="1:42" s="123" customFormat="1" ht="17.25" customHeight="1">
      <c r="A101" s="329"/>
      <c r="B101" s="122"/>
      <c r="C101" s="308" t="s">
        <v>133</v>
      </c>
      <c r="E101" s="306"/>
      <c r="G101" s="316" t="s">
        <v>222</v>
      </c>
      <c r="H101" s="319"/>
      <c r="I101" s="113" t="s">
        <v>132</v>
      </c>
      <c r="J101" s="313"/>
      <c r="N101" s="121"/>
      <c r="O101" s="235" t="s">
        <v>220</v>
      </c>
      <c r="P101" s="318"/>
      <c r="Q101" s="310"/>
      <c r="W101" s="327"/>
      <c r="X101" s="324">
        <f>X95</f>
        <v>6</v>
      </c>
      <c r="Y101" s="159"/>
      <c r="AC101" s="195"/>
      <c r="AF101" s="121"/>
      <c r="AG101" s="126"/>
      <c r="AH101" s="69"/>
      <c r="AI101" s="69"/>
      <c r="AJ101" s="69"/>
      <c r="AK101" s="69"/>
      <c r="AL101" s="69"/>
      <c r="AM101" s="69"/>
      <c r="AN101" s="69"/>
      <c r="AO101" s="69"/>
      <c r="AP101" s="69"/>
    </row>
    <row r="102" spans="1:42" s="123" customFormat="1" ht="17.25" customHeight="1">
      <c r="A102" s="329"/>
      <c r="B102" s="122"/>
      <c r="C102" s="308"/>
      <c r="E102" s="306"/>
      <c r="G102" s="316"/>
      <c r="H102" s="319"/>
      <c r="I102" s="113"/>
      <c r="J102" s="313"/>
      <c r="N102" s="121"/>
      <c r="O102" s="235"/>
      <c r="P102" s="318"/>
      <c r="Q102" s="310"/>
      <c r="W102" s="327"/>
      <c r="X102" s="324">
        <f>X95</f>
        <v>6</v>
      </c>
      <c r="Y102" s="159"/>
      <c r="AC102" s="195"/>
      <c r="AF102" s="121"/>
      <c r="AG102" s="126"/>
      <c r="AH102" s="69"/>
      <c r="AI102" s="69"/>
      <c r="AJ102" s="69"/>
      <c r="AK102" s="69"/>
      <c r="AL102" s="69"/>
      <c r="AM102" s="69"/>
      <c r="AN102" s="69"/>
      <c r="AO102" s="69"/>
      <c r="AP102" s="69"/>
    </row>
    <row r="103" spans="1:42" s="123" customFormat="1" ht="17.25" customHeight="1">
      <c r="A103" s="329"/>
      <c r="B103" s="122">
        <v>7</v>
      </c>
      <c r="C103" s="114" t="s">
        <v>230</v>
      </c>
      <c r="E103" s="306"/>
      <c r="G103" s="316"/>
      <c r="H103" s="319"/>
      <c r="I103" s="308"/>
      <c r="J103" s="313"/>
      <c r="K103" s="306"/>
      <c r="L103" s="306"/>
      <c r="M103" s="306"/>
      <c r="N103" s="316"/>
      <c r="O103" s="307"/>
      <c r="P103" s="319"/>
      <c r="Q103" s="310"/>
      <c r="W103" s="327"/>
      <c r="X103" s="324">
        <f>[1]!sn_val(B103)</f>
        <v>7</v>
      </c>
      <c r="Y103" s="159">
        <v>5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9"/>
      <c r="B104" s="122"/>
      <c r="C104" s="310" t="s">
        <v>177</v>
      </c>
      <c r="E104" s="306"/>
      <c r="G104" s="316" t="s">
        <v>220</v>
      </c>
      <c r="H104" s="319"/>
      <c r="I104" s="308" t="s">
        <v>173</v>
      </c>
      <c r="J104" s="314"/>
      <c r="K104" s="306"/>
      <c r="M104" s="306"/>
      <c r="N104" s="315"/>
      <c r="O104" s="316" t="s">
        <v>220</v>
      </c>
      <c r="P104" s="319"/>
      <c r="Q104" s="113"/>
      <c r="W104" s="327"/>
      <c r="X104" s="324">
        <f>X103</f>
        <v>7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9"/>
      <c r="B105" s="122"/>
      <c r="C105" s="308" t="s">
        <v>152</v>
      </c>
      <c r="E105" s="306"/>
      <c r="G105" s="316" t="s">
        <v>222</v>
      </c>
      <c r="H105" s="319"/>
      <c r="I105" s="363" t="s">
        <v>174</v>
      </c>
      <c r="J105" s="313"/>
      <c r="K105" s="306"/>
      <c r="L105" s="306"/>
      <c r="M105" s="306"/>
      <c r="N105" s="316"/>
      <c r="O105" s="316" t="s">
        <v>220</v>
      </c>
      <c r="P105" s="319"/>
      <c r="Q105" s="113"/>
      <c r="W105" s="327"/>
      <c r="X105" s="324">
        <f>X103</f>
        <v>7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9"/>
      <c r="B106" s="122"/>
      <c r="C106" s="308" t="s">
        <v>154</v>
      </c>
      <c r="E106" s="306"/>
      <c r="G106" s="316" t="s">
        <v>222</v>
      </c>
      <c r="H106" s="319"/>
      <c r="I106" s="308" t="s">
        <v>172</v>
      </c>
      <c r="J106" s="313"/>
      <c r="K106" s="306"/>
      <c r="L106" s="306"/>
      <c r="M106" s="306"/>
      <c r="N106" s="316"/>
      <c r="O106" s="316" t="s">
        <v>221</v>
      </c>
      <c r="P106" s="319"/>
      <c r="Q106" s="310"/>
      <c r="W106" s="327"/>
      <c r="X106" s="324">
        <f>X103</f>
        <v>7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9"/>
      <c r="B107" s="122"/>
      <c r="C107" s="306" t="s">
        <v>171</v>
      </c>
      <c r="E107" s="306"/>
      <c r="G107" s="316" t="s">
        <v>221</v>
      </c>
      <c r="H107" s="319"/>
      <c r="I107" s="123" t="s">
        <v>160</v>
      </c>
      <c r="J107" s="314"/>
      <c r="K107" s="306"/>
      <c r="M107" s="306"/>
      <c r="N107" s="315"/>
      <c r="O107" s="236" t="s">
        <v>222</v>
      </c>
      <c r="P107" s="320"/>
      <c r="Q107" s="308"/>
      <c r="W107" s="327"/>
      <c r="X107" s="324">
        <f>X103</f>
        <v>7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9"/>
      <c r="B108" s="122"/>
      <c r="C108" s="308" t="s">
        <v>175</v>
      </c>
      <c r="E108" s="306"/>
      <c r="G108" s="316" t="s">
        <v>220</v>
      </c>
      <c r="H108" s="319"/>
      <c r="I108" s="308"/>
      <c r="J108" s="313"/>
      <c r="N108" s="121"/>
      <c r="O108" s="307"/>
      <c r="P108" s="319"/>
      <c r="Q108" s="308"/>
      <c r="W108" s="327"/>
      <c r="X108" s="324">
        <f>X103</f>
        <v>7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9"/>
      <c r="B109" s="122"/>
      <c r="C109" s="308" t="s">
        <v>176</v>
      </c>
      <c r="E109" s="306"/>
      <c r="G109" s="316" t="s">
        <v>222</v>
      </c>
      <c r="H109" s="319"/>
      <c r="J109" s="313"/>
      <c r="N109" s="121"/>
      <c r="O109" s="160"/>
      <c r="P109" s="320"/>
      <c r="W109" s="327"/>
      <c r="X109" s="324">
        <f>X103</f>
        <v>7</v>
      </c>
      <c r="Y109" s="159"/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9"/>
      <c r="B110" s="122"/>
      <c r="C110" s="308"/>
      <c r="E110" s="306"/>
      <c r="G110" s="316"/>
      <c r="H110" s="319"/>
      <c r="J110" s="313"/>
      <c r="N110" s="121"/>
      <c r="O110" s="160"/>
      <c r="P110" s="320"/>
      <c r="W110" s="327"/>
      <c r="X110" s="324">
        <f>X103</f>
        <v>7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1:42" s="123" customFormat="1" ht="17.25" customHeight="1">
      <c r="A111" s="329"/>
      <c r="B111" s="122">
        <v>8</v>
      </c>
      <c r="C111" s="114" t="s">
        <v>226</v>
      </c>
      <c r="E111" s="306"/>
      <c r="G111" s="316"/>
      <c r="H111" s="319"/>
      <c r="J111" s="313"/>
      <c r="N111" s="121"/>
      <c r="O111" s="160"/>
      <c r="P111" s="320"/>
      <c r="W111" s="327"/>
      <c r="X111" s="324">
        <f>[1]!sn_val(B111)</f>
        <v>8</v>
      </c>
      <c r="Y111" s="159">
        <v>6</v>
      </c>
      <c r="AC111" s="195"/>
      <c r="AF111" s="121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29"/>
      <c r="B112" s="122"/>
      <c r="C112" s="123" t="s">
        <v>182</v>
      </c>
      <c r="G112" s="236" t="s">
        <v>224</v>
      </c>
      <c r="H112" s="320"/>
      <c r="I112" s="123" t="s">
        <v>185</v>
      </c>
      <c r="J112" s="314"/>
      <c r="N112" s="121"/>
      <c r="O112" s="236" t="s">
        <v>224</v>
      </c>
      <c r="P112" s="320"/>
      <c r="W112" s="327"/>
      <c r="X112" s="324">
        <f>X111</f>
        <v>8</v>
      </c>
      <c r="Y112" s="159"/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29"/>
      <c r="B113" s="122"/>
      <c r="C113" s="123" t="s">
        <v>184</v>
      </c>
      <c r="G113" s="236" t="s">
        <v>224</v>
      </c>
      <c r="H113" s="320"/>
      <c r="I113" s="306" t="s">
        <v>178</v>
      </c>
      <c r="J113" s="314"/>
      <c r="N113" s="121"/>
      <c r="O113" s="316" t="s">
        <v>221</v>
      </c>
      <c r="P113" s="319"/>
      <c r="Q113" s="308"/>
      <c r="W113" s="327"/>
      <c r="X113" s="324">
        <f>X111</f>
        <v>8</v>
      </c>
      <c r="Y113" s="159"/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29"/>
      <c r="B114" s="122"/>
      <c r="C114" s="306" t="s">
        <v>179</v>
      </c>
      <c r="E114" s="306"/>
      <c r="G114" s="316" t="s">
        <v>221</v>
      </c>
      <c r="H114" s="319"/>
      <c r="I114" s="123" t="s">
        <v>183</v>
      </c>
      <c r="J114" s="313"/>
      <c r="K114" s="306"/>
      <c r="L114" s="306"/>
      <c r="M114" s="306"/>
      <c r="N114" s="316"/>
      <c r="O114" s="236" t="s">
        <v>224</v>
      </c>
      <c r="P114" s="320"/>
      <c r="W114" s="327"/>
      <c r="X114" s="324">
        <f>X111</f>
        <v>8</v>
      </c>
      <c r="Y114" s="159"/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29"/>
      <c r="B115" s="122"/>
      <c r="C115" s="363" t="s">
        <v>180</v>
      </c>
      <c r="E115" s="306"/>
      <c r="G115" s="316" t="s">
        <v>222</v>
      </c>
      <c r="H115" s="319"/>
      <c r="I115" s="123" t="s">
        <v>186</v>
      </c>
      <c r="J115" s="313"/>
      <c r="K115" s="306"/>
      <c r="L115" s="306"/>
      <c r="M115" s="306"/>
      <c r="N115" s="316"/>
      <c r="O115" s="236" t="s">
        <v>223</v>
      </c>
      <c r="P115" s="320"/>
      <c r="W115" s="327"/>
      <c r="X115" s="324">
        <f>X111</f>
        <v>8</v>
      </c>
      <c r="Y115" s="159"/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29"/>
      <c r="B116" s="122"/>
      <c r="C116" s="123" t="s">
        <v>181</v>
      </c>
      <c r="G116" s="236" t="s">
        <v>223</v>
      </c>
      <c r="H116" s="320"/>
      <c r="I116" s="123" t="s">
        <v>189</v>
      </c>
      <c r="J116" s="314"/>
      <c r="N116" s="121"/>
      <c r="O116" s="236" t="s">
        <v>222</v>
      </c>
      <c r="P116" s="320"/>
      <c r="Q116" s="123" t="s">
        <v>2</v>
      </c>
      <c r="W116" s="327"/>
      <c r="X116" s="324">
        <f>X111</f>
        <v>8</v>
      </c>
      <c r="Y116" s="159"/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29"/>
      <c r="B117" s="122"/>
      <c r="C117" s="123" t="s">
        <v>187</v>
      </c>
      <c r="G117" s="236" t="s">
        <v>224</v>
      </c>
      <c r="H117" s="320"/>
      <c r="I117" s="363" t="s">
        <v>188</v>
      </c>
      <c r="J117" s="314"/>
      <c r="N117" s="121"/>
      <c r="O117" s="236" t="s">
        <v>220</v>
      </c>
      <c r="P117" s="320"/>
      <c r="Q117" s="123" t="s">
        <v>2</v>
      </c>
      <c r="W117" s="327"/>
      <c r="X117" s="324">
        <f>X111</f>
        <v>8</v>
      </c>
      <c r="Y117" s="159"/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29"/>
      <c r="B118" s="122"/>
      <c r="G118" s="236"/>
      <c r="H118" s="320"/>
      <c r="I118" s="363"/>
      <c r="J118" s="314"/>
      <c r="N118" s="121"/>
      <c r="O118" s="236"/>
      <c r="P118" s="320"/>
      <c r="W118" s="327"/>
      <c r="X118" s="324">
        <f>X111</f>
        <v>8</v>
      </c>
      <c r="Y118" s="159"/>
      <c r="AC118" s="195"/>
      <c r="AF118" s="121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29"/>
      <c r="B119" s="122">
        <v>9</v>
      </c>
      <c r="C119" s="114" t="s">
        <v>228</v>
      </c>
      <c r="E119" s="306"/>
      <c r="G119" s="316"/>
      <c r="H119" s="319"/>
      <c r="J119" s="313"/>
      <c r="K119" s="306"/>
      <c r="L119" s="308"/>
      <c r="M119" s="308"/>
      <c r="N119" s="316"/>
      <c r="O119" s="308"/>
      <c r="P119" s="307"/>
      <c r="Q119" s="309"/>
      <c r="W119" s="327"/>
      <c r="X119" s="324">
        <f>[1]!sn_val(B119)</f>
        <v>9</v>
      </c>
      <c r="Y119" s="159">
        <v>3</v>
      </c>
      <c r="AC119" s="195"/>
      <c r="AF119" s="121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29"/>
      <c r="B120" s="122"/>
      <c r="C120" s="308" t="s">
        <v>149</v>
      </c>
      <c r="E120" s="306"/>
      <c r="G120" s="316" t="s">
        <v>223</v>
      </c>
      <c r="H120" s="319"/>
      <c r="I120" s="308" t="s">
        <v>156</v>
      </c>
      <c r="J120" s="314"/>
      <c r="K120" s="306"/>
      <c r="M120" s="306"/>
      <c r="N120" s="315"/>
      <c r="O120" s="316" t="s">
        <v>223</v>
      </c>
      <c r="P120" s="319"/>
      <c r="Q120" s="310"/>
      <c r="W120" s="327"/>
      <c r="X120" s="324">
        <f>X119</f>
        <v>9</v>
      </c>
      <c r="Y120" s="159"/>
      <c r="AC120" s="195"/>
      <c r="AF120" s="121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29"/>
      <c r="B121" s="122"/>
      <c r="C121" s="363" t="s">
        <v>151</v>
      </c>
      <c r="E121" s="306"/>
      <c r="G121" s="316" t="s">
        <v>222</v>
      </c>
      <c r="H121" s="319"/>
      <c r="I121" s="308" t="s">
        <v>158</v>
      </c>
      <c r="J121" s="314"/>
      <c r="K121" s="306"/>
      <c r="M121" s="306"/>
      <c r="N121" s="315"/>
      <c r="O121" s="316" t="s">
        <v>222</v>
      </c>
      <c r="P121" s="319"/>
      <c r="W121" s="327"/>
      <c r="X121" s="324">
        <f>X119</f>
        <v>9</v>
      </c>
      <c r="Y121" s="159"/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9"/>
      <c r="B122" s="122"/>
      <c r="C122" s="308" t="s">
        <v>150</v>
      </c>
      <c r="E122" s="306"/>
      <c r="G122" s="316" t="s">
        <v>223</v>
      </c>
      <c r="H122" s="319"/>
      <c r="I122" s="308" t="s">
        <v>157</v>
      </c>
      <c r="J122" s="314"/>
      <c r="K122" s="306"/>
      <c r="M122" s="306"/>
      <c r="N122" s="315"/>
      <c r="O122" s="316" t="s">
        <v>223</v>
      </c>
      <c r="P122" s="319"/>
      <c r="W122" s="327"/>
      <c r="X122" s="324">
        <f>X119</f>
        <v>9</v>
      </c>
      <c r="Y122" s="159"/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9"/>
      <c r="B123" s="122"/>
      <c r="C123" s="306" t="s">
        <v>153</v>
      </c>
      <c r="E123" s="306"/>
      <c r="G123" s="316" t="s">
        <v>223</v>
      </c>
      <c r="H123" s="319"/>
      <c r="I123" s="363" t="s">
        <v>159</v>
      </c>
      <c r="J123" s="313"/>
      <c r="K123" s="306"/>
      <c r="L123" s="306"/>
      <c r="M123" s="306"/>
      <c r="N123" s="316"/>
      <c r="O123" s="316" t="s">
        <v>222</v>
      </c>
      <c r="P123" s="319"/>
      <c r="W123" s="327"/>
      <c r="X123" s="324">
        <f>X119</f>
        <v>9</v>
      </c>
      <c r="Y123" s="159"/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9"/>
      <c r="B124" s="122"/>
      <c r="C124" s="308" t="s">
        <v>154</v>
      </c>
      <c r="E124" s="306"/>
      <c r="G124" s="316" t="s">
        <v>222</v>
      </c>
      <c r="H124" s="319"/>
      <c r="I124" s="308" t="s">
        <v>152</v>
      </c>
      <c r="J124" s="313"/>
      <c r="K124" s="311"/>
      <c r="L124" s="308"/>
      <c r="M124" s="308"/>
      <c r="N124" s="317"/>
      <c r="O124" s="316" t="s">
        <v>222</v>
      </c>
      <c r="P124" s="319"/>
      <c r="Q124" s="308" t="s">
        <v>2</v>
      </c>
      <c r="W124" s="327"/>
      <c r="X124" s="324">
        <f>X119</f>
        <v>9</v>
      </c>
      <c r="Y124" s="159"/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9"/>
      <c r="B125" s="122"/>
      <c r="C125" s="308" t="s">
        <v>155</v>
      </c>
      <c r="E125" s="306"/>
      <c r="G125" s="316" t="s">
        <v>222</v>
      </c>
      <c r="H125" s="319"/>
      <c r="I125" s="308" t="s">
        <v>160</v>
      </c>
      <c r="J125" s="314"/>
      <c r="K125" s="306"/>
      <c r="M125" s="306"/>
      <c r="N125" s="315"/>
      <c r="O125" s="316" t="s">
        <v>222</v>
      </c>
      <c r="P125" s="319"/>
      <c r="Q125" s="308" t="s">
        <v>2</v>
      </c>
      <c r="W125" s="327"/>
      <c r="X125" s="324">
        <f>X119</f>
        <v>9</v>
      </c>
      <c r="Y125" s="159"/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9"/>
      <c r="B126" s="122"/>
      <c r="C126" s="308"/>
      <c r="E126" s="306"/>
      <c r="G126" s="316"/>
      <c r="H126" s="319"/>
      <c r="I126" s="308"/>
      <c r="J126" s="314"/>
      <c r="K126" s="306"/>
      <c r="M126" s="306"/>
      <c r="N126" s="315"/>
      <c r="O126" s="316"/>
      <c r="P126" s="319"/>
      <c r="Q126" s="308"/>
      <c r="W126" s="327"/>
      <c r="X126" s="324">
        <f>X119</f>
        <v>9</v>
      </c>
      <c r="Y126" s="159"/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4:36" s="194" customFormat="1" ht="17.2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7.2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7.2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7.2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7.2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7.2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7.2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7.2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7.2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7.2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7.2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7.2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7.2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7.2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7.2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7.2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7.2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7.2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7.2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7.2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7.2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7.2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7.2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7.2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7.2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7.2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7.2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7.2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7.2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7.2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7.2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7.2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7.2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7.2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7.2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7.2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7.2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7.2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7.2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7.2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7.2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7.2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7.2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7.2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7.2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7.2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7.2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7.2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7.2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7.2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7.2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7.2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7.2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7.2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7.2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7.2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7.2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7.2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7.2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7.2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7.2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7.2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7.2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7.2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7.2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7.2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7.2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7.2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7.2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7.2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7.2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7.2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7.2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7.2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7.2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7.2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7.2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7.2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7.2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7.2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7.2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7.2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7.2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7.2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7.2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7.2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7.2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7.2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7.2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7.2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7.2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7.2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7.2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7.2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7.2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7.2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7.2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7.2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7.2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7.2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7.2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7.2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7.2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7.2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7.2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7.2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7.2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7.2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7.2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7.2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7.2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7.2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7.2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7.2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7.2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7.2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7.2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7.2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7.2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7.2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7.2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7.2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7.2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7.2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7.2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7.2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7.2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7.2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7.2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7.2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7.2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7.2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7.2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7.2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7.2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7.2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7.2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7.2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7.2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7.2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7.2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7.2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7.2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7.2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7.2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7.2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7.2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7.2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7.2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7.2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7.2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7.2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7.2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7.2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7.2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7.2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7.2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7.2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7.2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7.2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7.2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7.2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7.2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7.2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7.2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7.2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7.2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7.2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7.2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7.2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7.2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7.2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7.2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7.2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7.2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7.2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7.2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7.2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7.2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7.2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7.2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7.2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7.2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7.2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7.2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7.2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7.2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7.2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7.2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7.2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7.2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7.2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7.2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7.2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7.2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7.2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7.2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7.2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7.2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7.2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7.2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7.2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7.2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7.2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7.2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7.2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7.2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7.2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7.2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7.2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7.2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7.2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7.2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7.2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7.2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7.2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7.2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7.2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7.2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7.2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7.2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7.2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7.2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7.2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7.2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7.2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7.2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7.2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7.2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7.2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7.2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7.2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7.2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7.2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7.2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7.2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7.2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7.2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7.2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7.2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7.2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7.2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7.2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7.2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7.2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7.2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7.2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7.2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7.2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7.2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7.2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7.2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7.2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7.2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7.2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7.2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7.2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7.2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7.2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7.2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7.2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7.2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7.2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7.2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7.2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7.2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7.2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7.2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7.2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7.2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7.2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7.2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7.2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7.2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7.2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7.2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7.2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7.2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7.2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7.2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7.2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7.2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7.2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7.2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7.2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7.2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7.2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7.2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7.2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7.2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7.2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7.2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7.2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7.2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7.2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7.2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7.2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7.2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7.2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7.2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7.2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7.2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7.2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7.2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7.2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7.2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7.2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7.2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7.2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7.2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7.2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7.2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7.2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7.2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7.2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7.2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7.2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7.2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7.2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7.2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7.2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7.2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7.2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7.2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7.2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7.2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7.2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7.2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7.2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7.2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7.2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7.2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7.2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7.2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7.2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7.2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7.2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7.2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7.2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7.2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7.2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7.2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7.2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7.2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7.2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7.2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7.2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7.2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7.2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7.2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7.2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7.2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7.2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7.2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7.2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7.2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7.2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7.2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7.2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7.2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7.2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7.2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7.2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7.2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7.2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7.2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7.2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7.2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7.2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7.2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7.2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7.2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7.2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7.2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7.2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7.2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7.2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7.2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7.2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7.2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7.2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7.2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7.2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7.2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7.2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7.2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7.2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7.2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7.2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7.2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7.2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7.2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7.2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7.2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7.2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7.2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7.2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7.2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7.2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7.2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7.2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7.2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7.2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7.2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7.2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7.2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7.2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7.2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7.2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7.2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7.2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7.2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7.2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7.2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7.2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7.2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7.2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7.2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7.2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7.2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7.2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7.2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7.2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7.2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7.2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7.2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7.2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7.2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7.2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7.2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7.2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7.2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7.2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7.2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7.2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7.2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7.2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7.2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7.2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7.2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7.2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7.2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7.2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7.2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7.2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7.2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7.2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7.2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7.2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7.2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7.2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7.2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7.2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7.2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7.2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7.2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7.2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7.2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7.2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7.2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7.2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7.2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7.2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7.2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7.2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7.2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7.2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7.2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7.2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7.2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7.2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7.2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7.2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7.2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7.2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7.2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7.2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7.2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7.2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7.2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7.2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7.2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7.2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7.2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7.2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7.2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7.2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7.2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7.2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7.2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7.2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7.2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7.2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7.2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7.2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7.2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7.2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7.2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7.2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7.2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7.2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7.2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7.2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7.2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7.2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7.2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7.2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7.2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7.2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7.2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7.2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7.2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7.2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7.2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7.2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7.2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7.2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7.2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7.2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7.2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7.2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7.2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7.2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7.2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7.2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7.2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7.2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7.2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7.2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7.2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7.2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7.2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7.2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7.2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7.2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7.2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7.2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7.2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7.2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7.2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7.2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7.2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7.2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7.2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7.2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7.2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7.2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7.2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7.2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7.2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7.2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7.2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7.2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7.2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7.2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7.2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7.2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7.2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7.2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7.2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7.2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7.2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7.2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7.2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7.2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7.2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7.2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7.2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7.2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7.2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7.2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7.2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7.2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7.2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7.2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7.2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7.2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7.2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7.2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7.2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7.2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7.2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7.2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7.2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7.2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7.2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7.2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7.2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7.2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7.2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7.2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7.2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7.2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7.2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7.2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7.2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7.2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7.2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7.2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7.2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7.2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7.2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7.2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7.2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7.2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7.2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7.2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7.2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7.2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7.2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7.2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7.2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7.2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7.2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7.2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7.2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7.2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7.2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7.2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7.2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7.2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7.2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7.2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7.2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7.2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7.2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7.2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7.2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7.2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7.2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7.2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7.2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7.2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7.2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7.2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7.2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7.2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3:36" s="194" customFormat="1" ht="17.25">
      <c r="W764" s="192"/>
      <c r="X764" s="199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3:36" s="194" customFormat="1" ht="17.25">
      <c r="W765" s="192"/>
      <c r="X765" s="199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1:36" s="194" customFormat="1" ht="17.25">
      <c r="A766" s="121"/>
      <c r="B766" s="236"/>
      <c r="C766" s="124"/>
      <c r="D766" s="124"/>
      <c r="E766" s="124"/>
      <c r="F766" s="124"/>
      <c r="G766" s="124"/>
      <c r="H766" s="123"/>
      <c r="I766" s="124"/>
      <c r="J766" s="124"/>
      <c r="K766" s="124"/>
      <c r="L766" s="124"/>
      <c r="M766" s="124"/>
      <c r="N766" s="124"/>
      <c r="O766" s="124"/>
      <c r="P766" s="123"/>
      <c r="Q766" s="124"/>
      <c r="R766" s="124"/>
      <c r="S766" s="124"/>
      <c r="T766" s="124"/>
      <c r="U766" s="124"/>
      <c r="V766" s="124"/>
      <c r="W766" s="122"/>
      <c r="X766" s="122"/>
      <c r="Y766" s="122"/>
      <c r="Z766" s="121"/>
      <c r="AA766" s="121"/>
      <c r="AB766" s="121"/>
      <c r="AC766" s="121"/>
      <c r="AD766" s="121"/>
      <c r="AE766" s="121"/>
      <c r="AF766" s="192"/>
      <c r="AG766" s="192"/>
      <c r="AH766" s="192"/>
      <c r="AI766" s="192"/>
      <c r="AJ766" s="192"/>
    </row>
    <row r="767" spans="1:36" s="194" customFormat="1" ht="17.25">
      <c r="A767" s="121"/>
      <c r="B767" s="236"/>
      <c r="C767" s="124"/>
      <c r="D767" s="124"/>
      <c r="E767" s="124"/>
      <c r="F767" s="124"/>
      <c r="G767" s="124"/>
      <c r="H767" s="123"/>
      <c r="I767" s="124"/>
      <c r="J767" s="124"/>
      <c r="K767" s="124"/>
      <c r="L767" s="124"/>
      <c r="M767" s="124"/>
      <c r="N767" s="124"/>
      <c r="O767" s="124"/>
      <c r="P767" s="123"/>
      <c r="Q767" s="124"/>
      <c r="R767" s="124"/>
      <c r="S767" s="124"/>
      <c r="T767" s="124"/>
      <c r="U767" s="124"/>
      <c r="V767" s="124"/>
      <c r="W767" s="122"/>
      <c r="X767" s="122"/>
      <c r="Y767" s="122"/>
      <c r="Z767" s="121"/>
      <c r="AA767" s="121"/>
      <c r="AB767" s="121"/>
      <c r="AC767" s="121"/>
      <c r="AD767" s="121"/>
      <c r="AE767" s="121"/>
      <c r="AF767" s="192"/>
      <c r="AG767" s="192"/>
      <c r="AH767" s="192"/>
      <c r="AI767" s="192"/>
      <c r="AJ767" s="192"/>
    </row>
    <row r="768" spans="1:36" s="194" customFormat="1" ht="17.25">
      <c r="A768" s="121"/>
      <c r="B768" s="236"/>
      <c r="C768" s="124"/>
      <c r="D768" s="124"/>
      <c r="E768" s="124"/>
      <c r="F768" s="124"/>
      <c r="G768" s="124"/>
      <c r="H768" s="123"/>
      <c r="I768" s="124"/>
      <c r="J768" s="124"/>
      <c r="K768" s="124"/>
      <c r="L768" s="124"/>
      <c r="M768" s="124"/>
      <c r="N768" s="124"/>
      <c r="O768" s="124"/>
      <c r="P768" s="123"/>
      <c r="Q768" s="124"/>
      <c r="R768" s="124"/>
      <c r="S768" s="124"/>
      <c r="T768" s="124"/>
      <c r="U768" s="124"/>
      <c r="V768" s="124"/>
      <c r="W768" s="122"/>
      <c r="X768" s="122"/>
      <c r="Y768" s="122"/>
      <c r="Z768" s="121"/>
      <c r="AA768" s="121"/>
      <c r="AB768" s="121"/>
      <c r="AC768" s="121"/>
      <c r="AD768" s="121"/>
      <c r="AE768" s="121"/>
      <c r="AF768" s="192"/>
      <c r="AG768" s="192"/>
      <c r="AH768" s="192"/>
      <c r="AI768" s="192"/>
      <c r="AJ768" s="192"/>
    </row>
    <row r="769" spans="1:36" s="194" customFormat="1" ht="17.25">
      <c r="A769" s="121"/>
      <c r="B769" s="236"/>
      <c r="C769" s="124"/>
      <c r="D769" s="124"/>
      <c r="E769" s="124"/>
      <c r="F769" s="124"/>
      <c r="G769" s="124"/>
      <c r="H769" s="123"/>
      <c r="I769" s="124"/>
      <c r="J769" s="124"/>
      <c r="K769" s="124"/>
      <c r="L769" s="124"/>
      <c r="M769" s="124"/>
      <c r="N769" s="124"/>
      <c r="O769" s="124"/>
      <c r="P769" s="123"/>
      <c r="Q769" s="124"/>
      <c r="R769" s="124"/>
      <c r="S769" s="124"/>
      <c r="T769" s="124"/>
      <c r="U769" s="124"/>
      <c r="V769" s="124"/>
      <c r="W769" s="122"/>
      <c r="X769" s="122"/>
      <c r="Y769" s="122"/>
      <c r="Z769" s="121"/>
      <c r="AA769" s="121"/>
      <c r="AB769" s="121"/>
      <c r="AC769" s="121"/>
      <c r="AD769" s="121"/>
      <c r="AE769" s="121"/>
      <c r="AF769" s="192"/>
      <c r="AG769" s="192"/>
      <c r="AH769" s="192"/>
      <c r="AI769" s="192"/>
      <c r="AJ769" s="192"/>
    </row>
    <row r="770" spans="1:36" s="194" customFormat="1" ht="17.25">
      <c r="A770" s="121"/>
      <c r="B770" s="236"/>
      <c r="C770" s="124"/>
      <c r="D770" s="124"/>
      <c r="E770" s="124"/>
      <c r="F770" s="124"/>
      <c r="G770" s="124"/>
      <c r="H770" s="123"/>
      <c r="I770" s="124"/>
      <c r="J770" s="124"/>
      <c r="K770" s="124"/>
      <c r="L770" s="124"/>
      <c r="M770" s="124"/>
      <c r="N770" s="124"/>
      <c r="O770" s="124"/>
      <c r="P770" s="123"/>
      <c r="Q770" s="124"/>
      <c r="R770" s="124"/>
      <c r="S770" s="124"/>
      <c r="T770" s="124"/>
      <c r="U770" s="124"/>
      <c r="V770" s="124"/>
      <c r="W770" s="122"/>
      <c r="X770" s="122"/>
      <c r="Y770" s="122"/>
      <c r="Z770" s="121"/>
      <c r="AA770" s="121"/>
      <c r="AB770" s="121"/>
      <c r="AC770" s="121"/>
      <c r="AD770" s="121"/>
      <c r="AE770" s="121"/>
      <c r="AF770" s="192"/>
      <c r="AG770" s="192"/>
      <c r="AH770" s="192"/>
      <c r="AI770" s="192"/>
      <c r="AJ770" s="192"/>
    </row>
    <row r="771" spans="1:36" s="194" customFormat="1" ht="17.25">
      <c r="A771" s="121"/>
      <c r="B771" s="236"/>
      <c r="C771" s="124"/>
      <c r="D771" s="124"/>
      <c r="E771" s="124"/>
      <c r="F771" s="124"/>
      <c r="G771" s="124"/>
      <c r="H771" s="123"/>
      <c r="I771" s="124"/>
      <c r="J771" s="124"/>
      <c r="K771" s="124"/>
      <c r="L771" s="124"/>
      <c r="M771" s="124"/>
      <c r="N771" s="124"/>
      <c r="O771" s="124"/>
      <c r="P771" s="123"/>
      <c r="Q771" s="124"/>
      <c r="R771" s="124"/>
      <c r="S771" s="124"/>
      <c r="T771" s="124"/>
      <c r="U771" s="124"/>
      <c r="V771" s="124"/>
      <c r="W771" s="122"/>
      <c r="X771" s="122"/>
      <c r="Y771" s="122"/>
      <c r="Z771" s="121"/>
      <c r="AA771" s="121"/>
      <c r="AB771" s="121"/>
      <c r="AC771" s="121"/>
      <c r="AD771" s="121"/>
      <c r="AE771" s="121"/>
      <c r="AF771" s="192"/>
      <c r="AG771" s="192"/>
      <c r="AH771" s="192"/>
      <c r="AI771" s="192"/>
      <c r="AJ771" s="192"/>
    </row>
    <row r="772" spans="1:36" s="194" customFormat="1" ht="17.25">
      <c r="A772" s="121"/>
      <c r="B772" s="236"/>
      <c r="C772" s="124"/>
      <c r="D772" s="124"/>
      <c r="E772" s="124"/>
      <c r="F772" s="124"/>
      <c r="G772" s="124"/>
      <c r="H772" s="123"/>
      <c r="I772" s="124"/>
      <c r="J772" s="124"/>
      <c r="K772" s="124"/>
      <c r="L772" s="124"/>
      <c r="M772" s="124"/>
      <c r="N772" s="124"/>
      <c r="O772" s="124"/>
      <c r="P772" s="123"/>
      <c r="Q772" s="124"/>
      <c r="R772" s="124"/>
      <c r="S772" s="124"/>
      <c r="T772" s="124"/>
      <c r="U772" s="124"/>
      <c r="V772" s="124"/>
      <c r="W772" s="122"/>
      <c r="X772" s="122"/>
      <c r="Y772" s="122"/>
      <c r="Z772" s="121"/>
      <c r="AA772" s="121"/>
      <c r="AB772" s="121"/>
      <c r="AC772" s="121"/>
      <c r="AD772" s="121"/>
      <c r="AE772" s="121"/>
      <c r="AF772" s="192"/>
      <c r="AG772" s="192"/>
      <c r="AH772" s="192"/>
      <c r="AI772" s="192"/>
      <c r="AJ772" s="192"/>
    </row>
    <row r="773" spans="1:36" s="194" customFormat="1" ht="17.25">
      <c r="A773" s="121"/>
      <c r="B773" s="236"/>
      <c r="C773" s="124"/>
      <c r="D773" s="124"/>
      <c r="E773" s="124"/>
      <c r="F773" s="124"/>
      <c r="G773" s="124"/>
      <c r="H773" s="123"/>
      <c r="I773" s="124"/>
      <c r="J773" s="124"/>
      <c r="K773" s="124"/>
      <c r="L773" s="124"/>
      <c r="M773" s="124"/>
      <c r="N773" s="124"/>
      <c r="O773" s="124"/>
      <c r="P773" s="123"/>
      <c r="Q773" s="124"/>
      <c r="R773" s="124"/>
      <c r="S773" s="124"/>
      <c r="T773" s="124"/>
      <c r="U773" s="124"/>
      <c r="V773" s="124"/>
      <c r="W773" s="122"/>
      <c r="X773" s="122"/>
      <c r="Y773" s="122"/>
      <c r="Z773" s="121"/>
      <c r="AA773" s="121"/>
      <c r="AB773" s="121"/>
      <c r="AC773" s="121"/>
      <c r="AD773" s="121"/>
      <c r="AE773" s="121"/>
      <c r="AF773" s="192"/>
      <c r="AG773" s="192"/>
      <c r="AH773" s="192"/>
      <c r="AI773" s="192"/>
      <c r="AJ773" s="192"/>
    </row>
    <row r="774" spans="1:36" s="194" customFormat="1" ht="17.25">
      <c r="A774" s="121"/>
      <c r="B774" s="236"/>
      <c r="C774" s="124"/>
      <c r="D774" s="124"/>
      <c r="E774" s="124"/>
      <c r="F774" s="124"/>
      <c r="G774" s="124"/>
      <c r="H774" s="123"/>
      <c r="I774" s="124"/>
      <c r="J774" s="124"/>
      <c r="K774" s="124"/>
      <c r="L774" s="124"/>
      <c r="M774" s="124"/>
      <c r="N774" s="124"/>
      <c r="O774" s="124"/>
      <c r="P774" s="123"/>
      <c r="Q774" s="124"/>
      <c r="R774" s="124"/>
      <c r="S774" s="124"/>
      <c r="T774" s="124"/>
      <c r="U774" s="124"/>
      <c r="V774" s="124"/>
      <c r="W774" s="122"/>
      <c r="X774" s="122"/>
      <c r="Y774" s="122"/>
      <c r="Z774" s="121"/>
      <c r="AA774" s="121"/>
      <c r="AB774" s="121"/>
      <c r="AC774" s="121"/>
      <c r="AD774" s="121"/>
      <c r="AE774" s="121"/>
      <c r="AF774" s="192"/>
      <c r="AG774" s="192"/>
      <c r="AH774" s="192"/>
      <c r="AI774" s="192"/>
      <c r="AJ774" s="192"/>
    </row>
    <row r="775" spans="1:36" s="194" customFormat="1" ht="17.25">
      <c r="A775" s="121"/>
      <c r="B775" s="236"/>
      <c r="C775" s="124"/>
      <c r="D775" s="124"/>
      <c r="E775" s="124"/>
      <c r="F775" s="124"/>
      <c r="G775" s="124"/>
      <c r="H775" s="123"/>
      <c r="I775" s="124"/>
      <c r="J775" s="124"/>
      <c r="K775" s="124"/>
      <c r="L775" s="124"/>
      <c r="M775" s="124"/>
      <c r="N775" s="124"/>
      <c r="O775" s="124"/>
      <c r="P775" s="123"/>
      <c r="Q775" s="124"/>
      <c r="R775" s="124"/>
      <c r="S775" s="124"/>
      <c r="T775" s="124"/>
      <c r="U775" s="124"/>
      <c r="V775" s="124"/>
      <c r="W775" s="122"/>
      <c r="X775" s="122"/>
      <c r="Y775" s="122"/>
      <c r="Z775" s="121"/>
      <c r="AA775" s="121"/>
      <c r="AB775" s="121"/>
      <c r="AC775" s="121"/>
      <c r="AD775" s="121"/>
      <c r="AE775" s="121"/>
      <c r="AF775" s="192"/>
      <c r="AG775" s="192"/>
      <c r="AH775" s="192"/>
      <c r="AI775" s="192"/>
      <c r="AJ775" s="192"/>
    </row>
    <row r="776" spans="1:36" s="194" customFormat="1" ht="17.25">
      <c r="A776" s="121"/>
      <c r="B776" s="236"/>
      <c r="C776" s="124"/>
      <c r="D776" s="124"/>
      <c r="E776" s="124"/>
      <c r="F776" s="124"/>
      <c r="G776" s="124"/>
      <c r="H776" s="123"/>
      <c r="I776" s="124"/>
      <c r="J776" s="124"/>
      <c r="K776" s="124"/>
      <c r="L776" s="124"/>
      <c r="M776" s="124"/>
      <c r="N776" s="124"/>
      <c r="O776" s="124"/>
      <c r="P776" s="123"/>
      <c r="Q776" s="124"/>
      <c r="R776" s="124"/>
      <c r="S776" s="124"/>
      <c r="T776" s="124"/>
      <c r="U776" s="124"/>
      <c r="V776" s="124"/>
      <c r="W776" s="122"/>
      <c r="X776" s="122"/>
      <c r="Y776" s="122"/>
      <c r="Z776" s="121"/>
      <c r="AA776" s="121"/>
      <c r="AB776" s="121"/>
      <c r="AC776" s="121"/>
      <c r="AD776" s="121"/>
      <c r="AE776" s="121"/>
      <c r="AF776" s="192"/>
      <c r="AG776" s="192"/>
      <c r="AH776" s="192"/>
      <c r="AI776" s="192"/>
      <c r="AJ776" s="192"/>
    </row>
    <row r="777" spans="1:36" s="194" customFormat="1" ht="17.25">
      <c r="A777" s="121"/>
      <c r="B777" s="236"/>
      <c r="C777" s="124"/>
      <c r="D777" s="124"/>
      <c r="E777" s="124"/>
      <c r="F777" s="124"/>
      <c r="G777" s="124"/>
      <c r="H777" s="123"/>
      <c r="I777" s="124"/>
      <c r="J777" s="124"/>
      <c r="K777" s="124"/>
      <c r="L777" s="124"/>
      <c r="M777" s="124"/>
      <c r="N777" s="124"/>
      <c r="O777" s="124"/>
      <c r="P777" s="123"/>
      <c r="Q777" s="124"/>
      <c r="R777" s="124"/>
      <c r="S777" s="124"/>
      <c r="T777" s="124"/>
      <c r="U777" s="124"/>
      <c r="V777" s="124"/>
      <c r="W777" s="122"/>
      <c r="X777" s="122"/>
      <c r="Y777" s="122"/>
      <c r="Z777" s="121"/>
      <c r="AA777" s="121"/>
      <c r="AB777" s="121"/>
      <c r="AC777" s="121"/>
      <c r="AD777" s="121"/>
      <c r="AE777" s="121"/>
      <c r="AF777" s="192"/>
      <c r="AG777" s="192"/>
      <c r="AH777" s="192"/>
      <c r="AI777" s="192"/>
      <c r="AJ777" s="192"/>
    </row>
    <row r="778" spans="1:36" s="194" customFormat="1" ht="17.25">
      <c r="A778" s="121"/>
      <c r="B778" s="236"/>
      <c r="C778" s="124"/>
      <c r="D778" s="124"/>
      <c r="E778" s="124"/>
      <c r="F778" s="124"/>
      <c r="G778" s="124"/>
      <c r="H778" s="123"/>
      <c r="I778" s="124"/>
      <c r="J778" s="124"/>
      <c r="K778" s="124"/>
      <c r="L778" s="124"/>
      <c r="M778" s="124"/>
      <c r="N778" s="124"/>
      <c r="O778" s="124"/>
      <c r="P778" s="123"/>
      <c r="Q778" s="124"/>
      <c r="R778" s="124"/>
      <c r="S778" s="124"/>
      <c r="T778" s="124"/>
      <c r="U778" s="124"/>
      <c r="V778" s="124"/>
      <c r="W778" s="122"/>
      <c r="X778" s="122"/>
      <c r="Y778" s="122"/>
      <c r="Z778" s="121"/>
      <c r="AA778" s="121"/>
      <c r="AB778" s="121"/>
      <c r="AC778" s="121"/>
      <c r="AD778" s="121"/>
      <c r="AE778" s="121"/>
      <c r="AF778" s="192"/>
      <c r="AG778" s="192"/>
      <c r="AH778" s="192"/>
      <c r="AI778" s="192"/>
      <c r="AJ778" s="192"/>
    </row>
    <row r="779" spans="1:36" s="194" customFormat="1" ht="17.25">
      <c r="A779" s="121"/>
      <c r="B779" s="236"/>
      <c r="C779" s="124"/>
      <c r="D779" s="124"/>
      <c r="E779" s="124"/>
      <c r="F779" s="124"/>
      <c r="G779" s="124"/>
      <c r="H779" s="123"/>
      <c r="I779" s="124"/>
      <c r="J779" s="124"/>
      <c r="K779" s="124"/>
      <c r="L779" s="124"/>
      <c r="M779" s="124"/>
      <c r="N779" s="124"/>
      <c r="O779" s="124"/>
      <c r="P779" s="123"/>
      <c r="Q779" s="124"/>
      <c r="R779" s="124"/>
      <c r="S779" s="124"/>
      <c r="T779" s="124"/>
      <c r="U779" s="124"/>
      <c r="V779" s="124"/>
      <c r="W779" s="122"/>
      <c r="X779" s="122"/>
      <c r="Y779" s="122"/>
      <c r="Z779" s="121"/>
      <c r="AA779" s="121"/>
      <c r="AB779" s="121"/>
      <c r="AC779" s="121"/>
      <c r="AD779" s="121"/>
      <c r="AE779" s="121"/>
      <c r="AF779" s="192"/>
      <c r="AG779" s="192"/>
      <c r="AH779" s="192"/>
      <c r="AI779" s="192"/>
      <c r="AJ779" s="192"/>
    </row>
    <row r="780" spans="1:36" s="194" customFormat="1" ht="17.25">
      <c r="A780" s="121"/>
      <c r="B780" s="236"/>
      <c r="C780" s="124"/>
      <c r="D780" s="124"/>
      <c r="E780" s="124"/>
      <c r="F780" s="124"/>
      <c r="G780" s="124"/>
      <c r="H780" s="123"/>
      <c r="I780" s="124"/>
      <c r="J780" s="124"/>
      <c r="K780" s="124"/>
      <c r="L780" s="124"/>
      <c r="M780" s="124"/>
      <c r="N780" s="124"/>
      <c r="O780" s="124"/>
      <c r="P780" s="123"/>
      <c r="Q780" s="124"/>
      <c r="R780" s="124"/>
      <c r="S780" s="124"/>
      <c r="T780" s="124"/>
      <c r="U780" s="124"/>
      <c r="V780" s="124"/>
      <c r="W780" s="122"/>
      <c r="X780" s="122"/>
      <c r="Y780" s="122"/>
      <c r="Z780" s="121"/>
      <c r="AA780" s="121"/>
      <c r="AB780" s="121"/>
      <c r="AC780" s="121"/>
      <c r="AD780" s="121"/>
      <c r="AE780" s="121"/>
      <c r="AF780" s="192"/>
      <c r="AG780" s="192"/>
      <c r="AH780" s="192"/>
      <c r="AI780" s="192"/>
      <c r="AJ780" s="192"/>
    </row>
    <row r="781" spans="1:36" s="194" customFormat="1" ht="17.25">
      <c r="A781" s="121"/>
      <c r="B781" s="236"/>
      <c r="C781" s="124"/>
      <c r="D781" s="124"/>
      <c r="E781" s="124"/>
      <c r="F781" s="124"/>
      <c r="G781" s="124"/>
      <c r="H781" s="123"/>
      <c r="I781" s="124"/>
      <c r="J781" s="124"/>
      <c r="K781" s="124"/>
      <c r="L781" s="124"/>
      <c r="M781" s="124"/>
      <c r="N781" s="124"/>
      <c r="O781" s="124"/>
      <c r="P781" s="123"/>
      <c r="Q781" s="124"/>
      <c r="R781" s="124"/>
      <c r="S781" s="124"/>
      <c r="T781" s="124"/>
      <c r="U781" s="124"/>
      <c r="V781" s="124"/>
      <c r="W781" s="122"/>
      <c r="X781" s="122"/>
      <c r="Y781" s="122"/>
      <c r="Z781" s="121"/>
      <c r="AA781" s="121"/>
      <c r="AB781" s="121"/>
      <c r="AC781" s="121"/>
      <c r="AD781" s="121"/>
      <c r="AE781" s="121"/>
      <c r="AF781" s="192"/>
      <c r="AG781" s="192"/>
      <c r="AH781" s="192"/>
      <c r="AI781" s="192"/>
      <c r="AJ781" s="192"/>
    </row>
    <row r="782" spans="1:36" s="194" customFormat="1" ht="17.25">
      <c r="A782" s="121"/>
      <c r="B782" s="236"/>
      <c r="C782" s="124"/>
      <c r="D782" s="124"/>
      <c r="E782" s="124"/>
      <c r="F782" s="124"/>
      <c r="G782" s="124"/>
      <c r="H782" s="123"/>
      <c r="I782" s="124"/>
      <c r="J782" s="124"/>
      <c r="K782" s="124"/>
      <c r="L782" s="124"/>
      <c r="M782" s="124"/>
      <c r="N782" s="124"/>
      <c r="O782" s="124"/>
      <c r="P782" s="123"/>
      <c r="Q782" s="124"/>
      <c r="R782" s="124"/>
      <c r="S782" s="124"/>
      <c r="T782" s="124"/>
      <c r="U782" s="124"/>
      <c r="V782" s="124"/>
      <c r="W782" s="122"/>
      <c r="X782" s="122"/>
      <c r="Y782" s="122"/>
      <c r="Z782" s="121"/>
      <c r="AA782" s="121"/>
      <c r="AB782" s="121"/>
      <c r="AC782" s="121"/>
      <c r="AD782" s="121"/>
      <c r="AE782" s="121"/>
      <c r="AF782" s="192"/>
      <c r="AG782" s="192"/>
      <c r="AH782" s="192"/>
      <c r="AI782" s="192"/>
      <c r="AJ782" s="192"/>
    </row>
    <row r="783" spans="1:36" s="194" customFormat="1" ht="17.25">
      <c r="A783" s="121"/>
      <c r="B783" s="236"/>
      <c r="C783" s="124"/>
      <c r="D783" s="124"/>
      <c r="E783" s="124"/>
      <c r="F783" s="124"/>
      <c r="G783" s="124"/>
      <c r="H783" s="123"/>
      <c r="I783" s="124"/>
      <c r="J783" s="124"/>
      <c r="K783" s="124"/>
      <c r="L783" s="124"/>
      <c r="M783" s="124"/>
      <c r="N783" s="124"/>
      <c r="O783" s="124"/>
      <c r="P783" s="123"/>
      <c r="Q783" s="124"/>
      <c r="R783" s="124"/>
      <c r="S783" s="124"/>
      <c r="T783" s="124"/>
      <c r="U783" s="124"/>
      <c r="V783" s="124"/>
      <c r="W783" s="122"/>
      <c r="X783" s="122"/>
      <c r="Y783" s="122"/>
      <c r="Z783" s="121"/>
      <c r="AA783" s="121"/>
      <c r="AB783" s="121"/>
      <c r="AC783" s="121"/>
      <c r="AD783" s="121"/>
      <c r="AE783" s="121"/>
      <c r="AF783" s="192"/>
      <c r="AG783" s="192"/>
      <c r="AH783" s="192"/>
      <c r="AI783" s="192"/>
      <c r="AJ783" s="192"/>
    </row>
    <row r="784" spans="1:36" s="194" customFormat="1" ht="17.25">
      <c r="A784" s="121"/>
      <c r="B784" s="236"/>
      <c r="C784" s="124"/>
      <c r="D784" s="124"/>
      <c r="E784" s="124"/>
      <c r="F784" s="124"/>
      <c r="G784" s="124"/>
      <c r="H784" s="123"/>
      <c r="I784" s="124"/>
      <c r="J784" s="124"/>
      <c r="K784" s="124"/>
      <c r="L784" s="124"/>
      <c r="M784" s="124"/>
      <c r="N784" s="124"/>
      <c r="O784" s="124"/>
      <c r="P784" s="123"/>
      <c r="Q784" s="124"/>
      <c r="R784" s="124"/>
      <c r="S784" s="124"/>
      <c r="T784" s="124"/>
      <c r="U784" s="124"/>
      <c r="V784" s="124"/>
      <c r="W784" s="122"/>
      <c r="X784" s="122"/>
      <c r="Y784" s="122"/>
      <c r="Z784" s="121"/>
      <c r="AA784" s="121"/>
      <c r="AB784" s="121"/>
      <c r="AC784" s="121"/>
      <c r="AD784" s="121"/>
      <c r="AE784" s="121"/>
      <c r="AF784" s="192"/>
      <c r="AG784" s="192"/>
      <c r="AH784" s="192"/>
      <c r="AI784" s="192"/>
      <c r="AJ784" s="192"/>
    </row>
    <row r="785" spans="1:36" s="194" customFormat="1" ht="17.25">
      <c r="A785" s="121"/>
      <c r="B785" s="236"/>
      <c r="C785" s="124"/>
      <c r="D785" s="124"/>
      <c r="E785" s="124"/>
      <c r="F785" s="124"/>
      <c r="G785" s="124"/>
      <c r="H785" s="123"/>
      <c r="I785" s="124"/>
      <c r="J785" s="124"/>
      <c r="K785" s="124"/>
      <c r="L785" s="124"/>
      <c r="M785" s="124"/>
      <c r="N785" s="124"/>
      <c r="O785" s="124"/>
      <c r="P785" s="123"/>
      <c r="Q785" s="124"/>
      <c r="R785" s="124"/>
      <c r="S785" s="124"/>
      <c r="T785" s="124"/>
      <c r="U785" s="124"/>
      <c r="V785" s="124"/>
      <c r="W785" s="122"/>
      <c r="X785" s="122"/>
      <c r="Y785" s="122"/>
      <c r="Z785" s="121"/>
      <c r="AA785" s="121"/>
      <c r="AB785" s="121"/>
      <c r="AC785" s="121"/>
      <c r="AD785" s="121"/>
      <c r="AE785" s="121"/>
      <c r="AF785" s="192"/>
      <c r="AG785" s="192"/>
      <c r="AH785" s="192"/>
      <c r="AI785" s="192"/>
      <c r="AJ785" s="192"/>
    </row>
    <row r="786" spans="1:36" s="194" customFormat="1" ht="17.25">
      <c r="A786" s="121"/>
      <c r="B786" s="236"/>
      <c r="C786" s="124"/>
      <c r="D786" s="124"/>
      <c r="E786" s="124"/>
      <c r="F786" s="124"/>
      <c r="G786" s="124"/>
      <c r="H786" s="123"/>
      <c r="I786" s="124"/>
      <c r="J786" s="124"/>
      <c r="K786" s="124"/>
      <c r="L786" s="124"/>
      <c r="M786" s="124"/>
      <c r="N786" s="124"/>
      <c r="O786" s="124"/>
      <c r="P786" s="123"/>
      <c r="Q786" s="124"/>
      <c r="R786" s="124"/>
      <c r="S786" s="124"/>
      <c r="T786" s="124"/>
      <c r="U786" s="124"/>
      <c r="V786" s="124"/>
      <c r="W786" s="122"/>
      <c r="X786" s="122"/>
      <c r="Y786" s="122"/>
      <c r="Z786" s="121"/>
      <c r="AA786" s="121"/>
      <c r="AB786" s="121"/>
      <c r="AC786" s="121"/>
      <c r="AD786" s="121"/>
      <c r="AE786" s="121"/>
      <c r="AF786" s="192"/>
      <c r="AG786" s="192"/>
      <c r="AH786" s="192"/>
      <c r="AI786" s="192"/>
      <c r="AJ786" s="192"/>
    </row>
    <row r="787" spans="1:36" s="194" customFormat="1" ht="17.25">
      <c r="A787" s="121"/>
      <c r="B787" s="236"/>
      <c r="C787" s="124"/>
      <c r="D787" s="124"/>
      <c r="E787" s="124"/>
      <c r="F787" s="124"/>
      <c r="G787" s="124"/>
      <c r="H787" s="123"/>
      <c r="I787" s="124"/>
      <c r="J787" s="124"/>
      <c r="K787" s="124"/>
      <c r="L787" s="124"/>
      <c r="M787" s="124"/>
      <c r="N787" s="124"/>
      <c r="O787" s="124"/>
      <c r="P787" s="123"/>
      <c r="Q787" s="124"/>
      <c r="R787" s="124"/>
      <c r="S787" s="124"/>
      <c r="T787" s="124"/>
      <c r="U787" s="124"/>
      <c r="V787" s="124"/>
      <c r="W787" s="122"/>
      <c r="X787" s="122"/>
      <c r="Y787" s="122"/>
      <c r="Z787" s="121"/>
      <c r="AA787" s="121"/>
      <c r="AB787" s="121"/>
      <c r="AC787" s="121"/>
      <c r="AD787" s="121"/>
      <c r="AE787" s="121"/>
      <c r="AF787" s="192"/>
      <c r="AG787" s="192"/>
      <c r="AH787" s="192"/>
      <c r="AI787" s="192"/>
      <c r="AJ787" s="192"/>
    </row>
    <row r="788" spans="1:36" s="194" customFormat="1" ht="17.25">
      <c r="A788" s="121"/>
      <c r="B788" s="236"/>
      <c r="C788" s="124"/>
      <c r="D788" s="124"/>
      <c r="E788" s="124"/>
      <c r="F788" s="124"/>
      <c r="G788" s="124"/>
      <c r="H788" s="123"/>
      <c r="I788" s="124"/>
      <c r="J788" s="124"/>
      <c r="K788" s="124"/>
      <c r="L788" s="124"/>
      <c r="M788" s="124"/>
      <c r="N788" s="124"/>
      <c r="O788" s="124"/>
      <c r="P788" s="123"/>
      <c r="Q788" s="124"/>
      <c r="R788" s="124"/>
      <c r="S788" s="124"/>
      <c r="T788" s="124"/>
      <c r="U788" s="124"/>
      <c r="V788" s="124"/>
      <c r="W788" s="122"/>
      <c r="X788" s="122"/>
      <c r="Y788" s="122"/>
      <c r="Z788" s="121"/>
      <c r="AA788" s="121"/>
      <c r="AB788" s="121"/>
      <c r="AC788" s="121"/>
      <c r="AD788" s="121"/>
      <c r="AE788" s="121"/>
      <c r="AF788" s="192"/>
      <c r="AG788" s="192"/>
      <c r="AH788" s="192"/>
      <c r="AI788" s="192"/>
      <c r="AJ788" s="192"/>
    </row>
    <row r="789" spans="1:36" s="194" customFormat="1" ht="17.25">
      <c r="A789" s="121"/>
      <c r="B789" s="236"/>
      <c r="C789" s="124"/>
      <c r="D789" s="124"/>
      <c r="E789" s="124"/>
      <c r="F789" s="124"/>
      <c r="G789" s="124"/>
      <c r="H789" s="123"/>
      <c r="I789" s="124"/>
      <c r="J789" s="124"/>
      <c r="K789" s="124"/>
      <c r="L789" s="124"/>
      <c r="M789" s="124"/>
      <c r="N789" s="124"/>
      <c r="O789" s="124"/>
      <c r="P789" s="123"/>
      <c r="Q789" s="124"/>
      <c r="R789" s="124"/>
      <c r="S789" s="124"/>
      <c r="T789" s="124"/>
      <c r="U789" s="124"/>
      <c r="V789" s="124"/>
      <c r="W789" s="122"/>
      <c r="X789" s="122"/>
      <c r="Y789" s="122"/>
      <c r="Z789" s="121"/>
      <c r="AA789" s="121"/>
      <c r="AB789" s="121"/>
      <c r="AC789" s="121"/>
      <c r="AD789" s="121"/>
      <c r="AE789" s="121"/>
      <c r="AF789" s="192"/>
      <c r="AG789" s="192"/>
      <c r="AH789" s="192"/>
      <c r="AI789" s="192"/>
      <c r="AJ789" s="192"/>
    </row>
    <row r="790" spans="1:36" s="194" customFormat="1" ht="17.25">
      <c r="A790" s="121"/>
      <c r="B790" s="236"/>
      <c r="C790" s="124"/>
      <c r="D790" s="124"/>
      <c r="E790" s="124"/>
      <c r="F790" s="124"/>
      <c r="G790" s="124"/>
      <c r="H790" s="123"/>
      <c r="I790" s="124"/>
      <c r="J790" s="124"/>
      <c r="K790" s="124"/>
      <c r="L790" s="124"/>
      <c r="M790" s="124"/>
      <c r="N790" s="124"/>
      <c r="O790" s="124"/>
      <c r="P790" s="123"/>
      <c r="Q790" s="124"/>
      <c r="R790" s="124"/>
      <c r="S790" s="124"/>
      <c r="T790" s="124"/>
      <c r="U790" s="124"/>
      <c r="V790" s="124"/>
      <c r="W790" s="122"/>
      <c r="X790" s="122"/>
      <c r="Y790" s="122"/>
      <c r="Z790" s="121"/>
      <c r="AA790" s="121"/>
      <c r="AB790" s="121"/>
      <c r="AC790" s="121"/>
      <c r="AD790" s="121"/>
      <c r="AE790" s="121"/>
      <c r="AF790" s="192"/>
      <c r="AG790" s="192"/>
      <c r="AH790" s="192"/>
      <c r="AI790" s="192"/>
      <c r="AJ790" s="192"/>
    </row>
    <row r="791" spans="1:36" s="194" customFormat="1" ht="17.25">
      <c r="A791" s="121"/>
      <c r="B791" s="236"/>
      <c r="C791" s="124"/>
      <c r="D791" s="124"/>
      <c r="E791" s="124"/>
      <c r="F791" s="124"/>
      <c r="G791" s="124"/>
      <c r="H791" s="123"/>
      <c r="I791" s="124"/>
      <c r="J791" s="124"/>
      <c r="K791" s="124"/>
      <c r="L791" s="124"/>
      <c r="M791" s="124"/>
      <c r="N791" s="124"/>
      <c r="O791" s="124"/>
      <c r="P791" s="123"/>
      <c r="Q791" s="124"/>
      <c r="R791" s="124"/>
      <c r="S791" s="124"/>
      <c r="T791" s="124"/>
      <c r="U791" s="124"/>
      <c r="V791" s="124"/>
      <c r="W791" s="122"/>
      <c r="X791" s="122"/>
      <c r="Y791" s="122"/>
      <c r="Z791" s="121"/>
      <c r="AA791" s="121"/>
      <c r="AB791" s="121"/>
      <c r="AC791" s="121"/>
      <c r="AD791" s="121"/>
      <c r="AE791" s="121"/>
      <c r="AF791" s="192"/>
      <c r="AG791" s="192"/>
      <c r="AH791" s="192"/>
      <c r="AI791" s="192"/>
      <c r="AJ791" s="192"/>
    </row>
    <row r="792" spans="1:36" s="194" customFormat="1" ht="17.25">
      <c r="A792" s="121"/>
      <c r="B792" s="236"/>
      <c r="C792" s="124"/>
      <c r="D792" s="124"/>
      <c r="E792" s="124"/>
      <c r="F792" s="124"/>
      <c r="G792" s="124"/>
      <c r="H792" s="123"/>
      <c r="I792" s="124"/>
      <c r="J792" s="124"/>
      <c r="K792" s="124"/>
      <c r="L792" s="124"/>
      <c r="M792" s="124"/>
      <c r="N792" s="124"/>
      <c r="O792" s="124"/>
      <c r="P792" s="123"/>
      <c r="Q792" s="124"/>
      <c r="R792" s="124"/>
      <c r="S792" s="124"/>
      <c r="T792" s="124"/>
      <c r="U792" s="124"/>
      <c r="V792" s="124"/>
      <c r="W792" s="122"/>
      <c r="X792" s="122"/>
      <c r="Y792" s="122"/>
      <c r="Z792" s="121"/>
      <c r="AA792" s="121"/>
      <c r="AB792" s="121"/>
      <c r="AC792" s="121"/>
      <c r="AD792" s="121"/>
      <c r="AE792" s="121"/>
      <c r="AF792" s="192"/>
      <c r="AG792" s="192"/>
      <c r="AH792" s="192"/>
      <c r="AI792" s="192"/>
      <c r="AJ792" s="192"/>
    </row>
    <row r="793" spans="1:36" s="194" customFormat="1" ht="17.25">
      <c r="A793" s="121"/>
      <c r="B793" s="236"/>
      <c r="C793" s="124"/>
      <c r="D793" s="124"/>
      <c r="E793" s="124"/>
      <c r="F793" s="124"/>
      <c r="G793" s="124"/>
      <c r="H793" s="123"/>
      <c r="I793" s="124"/>
      <c r="J793" s="124"/>
      <c r="K793" s="124"/>
      <c r="L793" s="124"/>
      <c r="M793" s="124"/>
      <c r="N793" s="124"/>
      <c r="O793" s="124"/>
      <c r="P793" s="123"/>
      <c r="Q793" s="124"/>
      <c r="R793" s="124"/>
      <c r="S793" s="124"/>
      <c r="T793" s="124"/>
      <c r="U793" s="124"/>
      <c r="V793" s="124"/>
      <c r="W793" s="122"/>
      <c r="X793" s="122"/>
      <c r="Y793" s="122"/>
      <c r="Z793" s="121"/>
      <c r="AA793" s="121"/>
      <c r="AB793" s="121"/>
      <c r="AC793" s="121"/>
      <c r="AD793" s="121"/>
      <c r="AE793" s="121"/>
      <c r="AF793" s="192"/>
      <c r="AG793" s="192"/>
      <c r="AH793" s="192"/>
      <c r="AI793" s="192"/>
      <c r="AJ793" s="192"/>
    </row>
    <row r="794" spans="1:36" s="194" customFormat="1" ht="17.25">
      <c r="A794" s="121"/>
      <c r="B794" s="236"/>
      <c r="C794" s="124"/>
      <c r="D794" s="124"/>
      <c r="E794" s="124"/>
      <c r="F794" s="124"/>
      <c r="G794" s="124"/>
      <c r="H794" s="123"/>
      <c r="I794" s="124"/>
      <c r="J794" s="124"/>
      <c r="K794" s="124"/>
      <c r="L794" s="124"/>
      <c r="M794" s="124"/>
      <c r="N794" s="124"/>
      <c r="O794" s="124"/>
      <c r="P794" s="123"/>
      <c r="Q794" s="124"/>
      <c r="R794" s="124"/>
      <c r="S794" s="124"/>
      <c r="T794" s="124"/>
      <c r="U794" s="124"/>
      <c r="V794" s="124"/>
      <c r="W794" s="122"/>
      <c r="X794" s="122"/>
      <c r="Y794" s="122"/>
      <c r="Z794" s="121"/>
      <c r="AA794" s="121"/>
      <c r="AB794" s="121"/>
      <c r="AC794" s="121"/>
      <c r="AD794" s="121"/>
      <c r="AE794" s="121"/>
      <c r="AF794" s="192"/>
      <c r="AG794" s="192"/>
      <c r="AH794" s="192"/>
      <c r="AI794" s="192"/>
      <c r="AJ794" s="192"/>
    </row>
    <row r="795" spans="1:36" s="194" customFormat="1" ht="17.25">
      <c r="A795" s="121"/>
      <c r="B795" s="236"/>
      <c r="C795" s="124"/>
      <c r="D795" s="124"/>
      <c r="E795" s="124"/>
      <c r="F795" s="124"/>
      <c r="G795" s="124"/>
      <c r="H795" s="123"/>
      <c r="I795" s="124"/>
      <c r="J795" s="124"/>
      <c r="K795" s="124"/>
      <c r="L795" s="124"/>
      <c r="M795" s="124"/>
      <c r="N795" s="124"/>
      <c r="O795" s="124"/>
      <c r="P795" s="123"/>
      <c r="Q795" s="124"/>
      <c r="R795" s="124"/>
      <c r="S795" s="124"/>
      <c r="T795" s="124"/>
      <c r="U795" s="124"/>
      <c r="V795" s="124"/>
      <c r="W795" s="122"/>
      <c r="X795" s="122"/>
      <c r="Y795" s="122"/>
      <c r="Z795" s="121"/>
      <c r="AA795" s="121"/>
      <c r="AB795" s="121"/>
      <c r="AC795" s="121"/>
      <c r="AD795" s="121"/>
      <c r="AE795" s="121"/>
      <c r="AF795" s="192"/>
      <c r="AG795" s="192"/>
      <c r="AH795" s="192"/>
      <c r="AI795" s="192"/>
      <c r="AJ795" s="192"/>
    </row>
    <row r="796" spans="1:36" s="194" customFormat="1" ht="17.25">
      <c r="A796" s="121"/>
      <c r="B796" s="236"/>
      <c r="C796" s="124"/>
      <c r="D796" s="124"/>
      <c r="E796" s="124"/>
      <c r="F796" s="124"/>
      <c r="G796" s="124"/>
      <c r="H796" s="123"/>
      <c r="I796" s="124"/>
      <c r="J796" s="124"/>
      <c r="K796" s="124"/>
      <c r="L796" s="124"/>
      <c r="M796" s="124"/>
      <c r="N796" s="124"/>
      <c r="O796" s="124"/>
      <c r="P796" s="123"/>
      <c r="Q796" s="124"/>
      <c r="R796" s="124"/>
      <c r="S796" s="124"/>
      <c r="T796" s="124"/>
      <c r="U796" s="124"/>
      <c r="V796" s="124"/>
      <c r="W796" s="122"/>
      <c r="X796" s="122"/>
      <c r="Y796" s="122"/>
      <c r="Z796" s="121"/>
      <c r="AA796" s="121"/>
      <c r="AB796" s="121"/>
      <c r="AC796" s="121"/>
      <c r="AD796" s="121"/>
      <c r="AE796" s="121"/>
      <c r="AF796" s="192"/>
      <c r="AG796" s="192"/>
      <c r="AH796" s="192"/>
      <c r="AI796" s="192"/>
      <c r="AJ796" s="192"/>
    </row>
    <row r="797" spans="1:36" s="194" customFormat="1" ht="17.25">
      <c r="A797" s="121"/>
      <c r="B797" s="236"/>
      <c r="C797" s="124"/>
      <c r="D797" s="124"/>
      <c r="E797" s="124"/>
      <c r="F797" s="124"/>
      <c r="G797" s="124"/>
      <c r="H797" s="123"/>
      <c r="I797" s="124"/>
      <c r="J797" s="124"/>
      <c r="K797" s="124"/>
      <c r="L797" s="124"/>
      <c r="M797" s="124"/>
      <c r="N797" s="124"/>
      <c r="O797" s="124"/>
      <c r="P797" s="123"/>
      <c r="Q797" s="124"/>
      <c r="R797" s="124"/>
      <c r="S797" s="124"/>
      <c r="T797" s="124"/>
      <c r="U797" s="124"/>
      <c r="V797" s="124"/>
      <c r="W797" s="122"/>
      <c r="X797" s="122"/>
      <c r="Y797" s="122"/>
      <c r="Z797" s="121"/>
      <c r="AA797" s="121"/>
      <c r="AB797" s="121"/>
      <c r="AC797" s="121"/>
      <c r="AD797" s="121"/>
      <c r="AE797" s="121"/>
      <c r="AF797" s="192"/>
      <c r="AG797" s="192"/>
      <c r="AH797" s="192"/>
      <c r="AI797" s="192"/>
      <c r="AJ797" s="192"/>
    </row>
    <row r="798" spans="1:36" s="194" customFormat="1" ht="17.25">
      <c r="A798" s="121"/>
      <c r="B798" s="236"/>
      <c r="C798" s="124"/>
      <c r="D798" s="124"/>
      <c r="E798" s="124"/>
      <c r="F798" s="124"/>
      <c r="G798" s="124"/>
      <c r="H798" s="123"/>
      <c r="I798" s="124"/>
      <c r="J798" s="124"/>
      <c r="K798" s="124"/>
      <c r="L798" s="124"/>
      <c r="M798" s="124"/>
      <c r="N798" s="124"/>
      <c r="O798" s="124"/>
      <c r="P798" s="123"/>
      <c r="Q798" s="124"/>
      <c r="R798" s="124"/>
      <c r="S798" s="124"/>
      <c r="T798" s="124"/>
      <c r="U798" s="124"/>
      <c r="V798" s="124"/>
      <c r="W798" s="122"/>
      <c r="X798" s="122"/>
      <c r="Y798" s="122"/>
      <c r="Z798" s="121"/>
      <c r="AA798" s="121"/>
      <c r="AB798" s="121"/>
      <c r="AC798" s="121"/>
      <c r="AD798" s="121"/>
      <c r="AE798" s="121"/>
      <c r="AF798" s="192"/>
      <c r="AG798" s="192"/>
      <c r="AH798" s="192"/>
      <c r="AI798" s="192"/>
      <c r="AJ798" s="192"/>
    </row>
    <row r="799" spans="1:36" s="194" customFormat="1" ht="17.25">
      <c r="A799" s="121"/>
      <c r="B799" s="236"/>
      <c r="C799" s="124"/>
      <c r="D799" s="124"/>
      <c r="E799" s="124"/>
      <c r="F799" s="124"/>
      <c r="G799" s="124"/>
      <c r="H799" s="123"/>
      <c r="I799" s="124"/>
      <c r="J799" s="124"/>
      <c r="K799" s="124"/>
      <c r="L799" s="124"/>
      <c r="M799" s="124"/>
      <c r="N799" s="124"/>
      <c r="O799" s="124"/>
      <c r="P799" s="123"/>
      <c r="Q799" s="124"/>
      <c r="R799" s="124"/>
      <c r="S799" s="124"/>
      <c r="T799" s="124"/>
      <c r="U799" s="124"/>
      <c r="V799" s="124"/>
      <c r="W799" s="122"/>
      <c r="X799" s="122"/>
      <c r="Y799" s="122"/>
      <c r="Z799" s="121"/>
      <c r="AA799" s="121"/>
      <c r="AB799" s="121"/>
      <c r="AC799" s="121"/>
      <c r="AD799" s="121"/>
      <c r="AE799" s="121"/>
      <c r="AF799" s="192"/>
      <c r="AG799" s="192"/>
      <c r="AH799" s="192"/>
      <c r="AI799" s="192"/>
      <c r="AJ799" s="192"/>
    </row>
    <row r="800" spans="1:36" s="194" customFormat="1" ht="17.25">
      <c r="A800" s="121"/>
      <c r="B800" s="236"/>
      <c r="C800" s="124"/>
      <c r="D800" s="124"/>
      <c r="E800" s="124"/>
      <c r="F800" s="124"/>
      <c r="G800" s="124"/>
      <c r="H800" s="123"/>
      <c r="I800" s="124"/>
      <c r="J800" s="124"/>
      <c r="K800" s="124"/>
      <c r="L800" s="124"/>
      <c r="M800" s="124"/>
      <c r="N800" s="124"/>
      <c r="O800" s="124"/>
      <c r="P800" s="123"/>
      <c r="Q800" s="124"/>
      <c r="R800" s="124"/>
      <c r="S800" s="124"/>
      <c r="T800" s="124"/>
      <c r="U800" s="124"/>
      <c r="V800" s="124"/>
      <c r="W800" s="122"/>
      <c r="X800" s="122"/>
      <c r="Y800" s="122"/>
      <c r="Z800" s="121"/>
      <c r="AA800" s="121"/>
      <c r="AB800" s="121"/>
      <c r="AC800" s="121"/>
      <c r="AD800" s="121"/>
      <c r="AE800" s="121"/>
      <c r="AF800" s="192"/>
      <c r="AG800" s="192"/>
      <c r="AH800" s="192"/>
      <c r="AI800" s="192"/>
      <c r="AJ800" s="192"/>
    </row>
    <row r="801" spans="1:36" s="194" customFormat="1" ht="17.25">
      <c r="A801" s="121"/>
      <c r="B801" s="236"/>
      <c r="C801" s="124"/>
      <c r="D801" s="124"/>
      <c r="E801" s="124"/>
      <c r="F801" s="124"/>
      <c r="G801" s="124"/>
      <c r="H801" s="123"/>
      <c r="I801" s="124"/>
      <c r="J801" s="124"/>
      <c r="K801" s="124"/>
      <c r="L801" s="124"/>
      <c r="M801" s="124"/>
      <c r="N801" s="124"/>
      <c r="O801" s="124"/>
      <c r="P801" s="123"/>
      <c r="Q801" s="124"/>
      <c r="R801" s="124"/>
      <c r="S801" s="124"/>
      <c r="T801" s="124"/>
      <c r="U801" s="124"/>
      <c r="V801" s="124"/>
      <c r="W801" s="122"/>
      <c r="X801" s="122"/>
      <c r="Y801" s="122"/>
      <c r="Z801" s="121"/>
      <c r="AA801" s="121"/>
      <c r="AB801" s="121"/>
      <c r="AC801" s="121"/>
      <c r="AD801" s="121"/>
      <c r="AE801" s="121"/>
      <c r="AF801" s="192"/>
      <c r="AG801" s="192"/>
      <c r="AH801" s="192"/>
      <c r="AI801" s="192"/>
      <c r="AJ801" s="192"/>
    </row>
    <row r="802" spans="1:36" s="194" customFormat="1" ht="17.25">
      <c r="A802" s="121"/>
      <c r="B802" s="236"/>
      <c r="C802" s="124"/>
      <c r="D802" s="124"/>
      <c r="E802" s="124"/>
      <c r="F802" s="124"/>
      <c r="G802" s="124"/>
      <c r="H802" s="123"/>
      <c r="I802" s="124"/>
      <c r="J802" s="124"/>
      <c r="K802" s="124"/>
      <c r="L802" s="124"/>
      <c r="M802" s="124"/>
      <c r="N802" s="124"/>
      <c r="O802" s="124"/>
      <c r="P802" s="123"/>
      <c r="Q802" s="124"/>
      <c r="R802" s="124"/>
      <c r="S802" s="124"/>
      <c r="T802" s="124"/>
      <c r="U802" s="124"/>
      <c r="V802" s="124"/>
      <c r="W802" s="122"/>
      <c r="X802" s="122"/>
      <c r="Y802" s="122"/>
      <c r="Z802" s="121"/>
      <c r="AA802" s="121"/>
      <c r="AB802" s="121"/>
      <c r="AC802" s="121"/>
      <c r="AD802" s="121"/>
      <c r="AE802" s="121"/>
      <c r="AF802" s="192"/>
      <c r="AG802" s="192"/>
      <c r="AH802" s="192"/>
      <c r="AI802" s="192"/>
      <c r="AJ802" s="192"/>
    </row>
    <row r="803" spans="1:36" s="194" customFormat="1" ht="17.25">
      <c r="A803" s="121"/>
      <c r="B803" s="236"/>
      <c r="C803" s="124"/>
      <c r="D803" s="124"/>
      <c r="E803" s="124"/>
      <c r="F803" s="124"/>
      <c r="G803" s="124"/>
      <c r="H803" s="123"/>
      <c r="I803" s="124"/>
      <c r="J803" s="124"/>
      <c r="K803" s="124"/>
      <c r="L803" s="124"/>
      <c r="M803" s="124"/>
      <c r="N803" s="124"/>
      <c r="O803" s="124"/>
      <c r="P803" s="123"/>
      <c r="Q803" s="124"/>
      <c r="R803" s="124"/>
      <c r="S803" s="124"/>
      <c r="T803" s="124"/>
      <c r="U803" s="124"/>
      <c r="V803" s="124"/>
      <c r="W803" s="122"/>
      <c r="X803" s="122"/>
      <c r="Y803" s="122"/>
      <c r="Z803" s="121"/>
      <c r="AA803" s="121"/>
      <c r="AB803" s="121"/>
      <c r="AC803" s="121"/>
      <c r="AD803" s="121"/>
      <c r="AE803" s="121"/>
      <c r="AF803" s="192"/>
      <c r="AG803" s="192"/>
      <c r="AH803" s="192"/>
      <c r="AI803" s="192"/>
      <c r="AJ803" s="192"/>
    </row>
    <row r="804" spans="1:36" s="194" customFormat="1" ht="17.25">
      <c r="A804" s="121"/>
      <c r="B804" s="236"/>
      <c r="C804" s="124"/>
      <c r="D804" s="124"/>
      <c r="E804" s="124"/>
      <c r="F804" s="124"/>
      <c r="G804" s="124"/>
      <c r="H804" s="123"/>
      <c r="I804" s="124"/>
      <c r="J804" s="124"/>
      <c r="K804" s="124"/>
      <c r="L804" s="124"/>
      <c r="M804" s="124"/>
      <c r="N804" s="124"/>
      <c r="O804" s="124"/>
      <c r="P804" s="123"/>
      <c r="Q804" s="124"/>
      <c r="R804" s="124"/>
      <c r="S804" s="124"/>
      <c r="T804" s="124"/>
      <c r="U804" s="124"/>
      <c r="V804" s="124"/>
      <c r="W804" s="122"/>
      <c r="X804" s="122"/>
      <c r="Y804" s="122"/>
      <c r="Z804" s="121"/>
      <c r="AA804" s="121"/>
      <c r="AB804" s="121"/>
      <c r="AC804" s="121"/>
      <c r="AD804" s="121"/>
      <c r="AE804" s="121"/>
      <c r="AF804" s="192"/>
      <c r="AG804" s="192"/>
      <c r="AH804" s="192"/>
      <c r="AI804" s="192"/>
      <c r="AJ804" s="192"/>
    </row>
    <row r="805" spans="1:36" s="194" customFormat="1" ht="17.25">
      <c r="A805" s="121"/>
      <c r="B805" s="236"/>
      <c r="C805" s="124"/>
      <c r="D805" s="124"/>
      <c r="E805" s="124"/>
      <c r="F805" s="124"/>
      <c r="G805" s="124"/>
      <c r="H805" s="123"/>
      <c r="I805" s="124"/>
      <c r="J805" s="124"/>
      <c r="K805" s="124"/>
      <c r="L805" s="124"/>
      <c r="M805" s="124"/>
      <c r="N805" s="124"/>
      <c r="O805" s="124"/>
      <c r="P805" s="123"/>
      <c r="Q805" s="124"/>
      <c r="R805" s="124"/>
      <c r="S805" s="124"/>
      <c r="T805" s="124"/>
      <c r="U805" s="124"/>
      <c r="V805" s="124"/>
      <c r="W805" s="122"/>
      <c r="X805" s="122"/>
      <c r="Y805" s="122"/>
      <c r="Z805" s="121"/>
      <c r="AA805" s="121"/>
      <c r="AB805" s="121"/>
      <c r="AC805" s="121"/>
      <c r="AD805" s="121"/>
      <c r="AE805" s="121"/>
      <c r="AF805" s="192"/>
      <c r="AG805" s="192"/>
      <c r="AH805" s="192"/>
      <c r="AI805" s="192"/>
      <c r="AJ805" s="192"/>
    </row>
    <row r="806" spans="1:36" s="194" customFormat="1" ht="17.25">
      <c r="A806" s="121"/>
      <c r="B806" s="236"/>
      <c r="C806" s="124"/>
      <c r="D806" s="124"/>
      <c r="E806" s="124"/>
      <c r="F806" s="124"/>
      <c r="G806" s="124"/>
      <c r="H806" s="123"/>
      <c r="I806" s="124"/>
      <c r="J806" s="124"/>
      <c r="K806" s="124"/>
      <c r="L806" s="124"/>
      <c r="M806" s="124"/>
      <c r="N806" s="124"/>
      <c r="O806" s="124"/>
      <c r="P806" s="123"/>
      <c r="Q806" s="124"/>
      <c r="R806" s="124"/>
      <c r="S806" s="124"/>
      <c r="T806" s="124"/>
      <c r="U806" s="124"/>
      <c r="V806" s="124"/>
      <c r="W806" s="122"/>
      <c r="X806" s="122"/>
      <c r="Y806" s="122"/>
      <c r="Z806" s="121"/>
      <c r="AA806" s="121"/>
      <c r="AB806" s="121"/>
      <c r="AC806" s="121"/>
      <c r="AD806" s="121"/>
      <c r="AE806" s="121"/>
      <c r="AF806" s="192"/>
      <c r="AG806" s="192"/>
      <c r="AH806" s="192"/>
      <c r="AI806" s="192"/>
      <c r="AJ806" s="192"/>
    </row>
    <row r="807" spans="1:36" s="194" customFormat="1" ht="17.25">
      <c r="A807" s="121"/>
      <c r="B807" s="236"/>
      <c r="C807" s="124"/>
      <c r="D807" s="124"/>
      <c r="E807" s="124"/>
      <c r="F807" s="124"/>
      <c r="G807" s="124"/>
      <c r="H807" s="123"/>
      <c r="I807" s="124"/>
      <c r="J807" s="124"/>
      <c r="K807" s="124"/>
      <c r="L807" s="124"/>
      <c r="M807" s="124"/>
      <c r="N807" s="124"/>
      <c r="O807" s="124"/>
      <c r="P807" s="123"/>
      <c r="Q807" s="124"/>
      <c r="R807" s="124"/>
      <c r="S807" s="124"/>
      <c r="T807" s="124"/>
      <c r="U807" s="124"/>
      <c r="V807" s="124"/>
      <c r="W807" s="122"/>
      <c r="X807" s="122"/>
      <c r="Y807" s="122"/>
      <c r="Z807" s="121"/>
      <c r="AA807" s="121"/>
      <c r="AB807" s="121"/>
      <c r="AC807" s="121"/>
      <c r="AD807" s="121"/>
      <c r="AE807" s="121"/>
      <c r="AF807" s="192"/>
      <c r="AG807" s="192"/>
      <c r="AH807" s="192"/>
      <c r="AI807" s="192"/>
      <c r="AJ807" s="192"/>
    </row>
    <row r="808" spans="1:36" s="194" customFormat="1" ht="17.25">
      <c r="A808" s="121"/>
      <c r="B808" s="236"/>
      <c r="C808" s="124"/>
      <c r="D808" s="124"/>
      <c r="E808" s="124"/>
      <c r="F808" s="124"/>
      <c r="G808" s="124"/>
      <c r="H808" s="123"/>
      <c r="I808" s="124"/>
      <c r="J808" s="124"/>
      <c r="K808" s="124"/>
      <c r="L808" s="124"/>
      <c r="M808" s="124"/>
      <c r="N808" s="124"/>
      <c r="O808" s="124"/>
      <c r="P808" s="123"/>
      <c r="Q808" s="124"/>
      <c r="R808" s="124"/>
      <c r="S808" s="124"/>
      <c r="T808" s="124"/>
      <c r="U808" s="124"/>
      <c r="V808" s="124"/>
      <c r="W808" s="122"/>
      <c r="X808" s="122"/>
      <c r="Y808" s="122"/>
      <c r="Z808" s="121"/>
      <c r="AA808" s="121"/>
      <c r="AB808" s="121"/>
      <c r="AC808" s="121"/>
      <c r="AD808" s="121"/>
      <c r="AE808" s="121"/>
      <c r="AF808" s="192"/>
      <c r="AG808" s="192"/>
      <c r="AH808" s="192"/>
      <c r="AI808" s="192"/>
      <c r="AJ808" s="192"/>
    </row>
    <row r="809" spans="1:36" s="194" customFormat="1" ht="17.25">
      <c r="A809" s="121"/>
      <c r="B809" s="236"/>
      <c r="C809" s="124"/>
      <c r="D809" s="124"/>
      <c r="E809" s="124"/>
      <c r="F809" s="124"/>
      <c r="G809" s="124"/>
      <c r="H809" s="123"/>
      <c r="I809" s="124"/>
      <c r="J809" s="124"/>
      <c r="K809" s="124"/>
      <c r="L809" s="124"/>
      <c r="M809" s="124"/>
      <c r="N809" s="124"/>
      <c r="O809" s="124"/>
      <c r="P809" s="123"/>
      <c r="Q809" s="124"/>
      <c r="R809" s="124"/>
      <c r="S809" s="124"/>
      <c r="T809" s="124"/>
      <c r="U809" s="124"/>
      <c r="V809" s="124"/>
      <c r="W809" s="122"/>
      <c r="X809" s="122"/>
      <c r="Y809" s="122"/>
      <c r="Z809" s="121"/>
      <c r="AA809" s="121"/>
      <c r="AB809" s="121"/>
      <c r="AC809" s="121"/>
      <c r="AD809" s="121"/>
      <c r="AE809" s="121"/>
      <c r="AF809" s="192"/>
      <c r="AG809" s="192"/>
      <c r="AH809" s="192"/>
      <c r="AI809" s="192"/>
      <c r="AJ809" s="192"/>
    </row>
    <row r="810" spans="1:36" s="194" customFormat="1" ht="17.25">
      <c r="A810" s="121"/>
      <c r="B810" s="236"/>
      <c r="C810" s="124"/>
      <c r="D810" s="124"/>
      <c r="E810" s="124"/>
      <c r="F810" s="124"/>
      <c r="G810" s="124"/>
      <c r="H810" s="123"/>
      <c r="I810" s="124"/>
      <c r="J810" s="124"/>
      <c r="K810" s="124"/>
      <c r="L810" s="124"/>
      <c r="M810" s="124"/>
      <c r="N810" s="124"/>
      <c r="O810" s="124"/>
      <c r="P810" s="123"/>
      <c r="Q810" s="124"/>
      <c r="R810" s="124"/>
      <c r="S810" s="124"/>
      <c r="T810" s="124"/>
      <c r="U810" s="124"/>
      <c r="V810" s="124"/>
      <c r="W810" s="122"/>
      <c r="X810" s="122"/>
      <c r="Y810" s="122"/>
      <c r="Z810" s="121"/>
      <c r="AA810" s="121"/>
      <c r="AB810" s="121"/>
      <c r="AC810" s="121"/>
      <c r="AD810" s="121"/>
      <c r="AE810" s="121"/>
      <c r="AF810" s="192"/>
      <c r="AG810" s="192"/>
      <c r="AH810" s="192"/>
      <c r="AI810" s="192"/>
      <c r="AJ810" s="192"/>
    </row>
    <row r="811" spans="1:36" s="194" customFormat="1" ht="17.25">
      <c r="A811" s="121"/>
      <c r="B811" s="236"/>
      <c r="C811" s="124"/>
      <c r="D811" s="124"/>
      <c r="E811" s="124"/>
      <c r="F811" s="124"/>
      <c r="G811" s="124"/>
      <c r="H811" s="123"/>
      <c r="I811" s="124"/>
      <c r="J811" s="124"/>
      <c r="K811" s="124"/>
      <c r="L811" s="124"/>
      <c r="M811" s="124"/>
      <c r="N811" s="124"/>
      <c r="O811" s="124"/>
      <c r="P811" s="123"/>
      <c r="Q811" s="124"/>
      <c r="R811" s="124"/>
      <c r="S811" s="124"/>
      <c r="T811" s="124"/>
      <c r="U811" s="124"/>
      <c r="V811" s="124"/>
      <c r="W811" s="122"/>
      <c r="X811" s="122"/>
      <c r="Y811" s="122"/>
      <c r="Z811" s="121"/>
      <c r="AA811" s="121"/>
      <c r="AB811" s="121"/>
      <c r="AC811" s="121"/>
      <c r="AD811" s="121"/>
      <c r="AE811" s="121"/>
      <c r="AF811" s="192"/>
      <c r="AG811" s="192"/>
      <c r="AH811" s="192"/>
      <c r="AI811" s="192"/>
      <c r="AJ811" s="192"/>
    </row>
    <row r="812" spans="1:36" s="194" customFormat="1" ht="17.25">
      <c r="A812" s="121"/>
      <c r="B812" s="236"/>
      <c r="C812" s="124"/>
      <c r="D812" s="124"/>
      <c r="E812" s="124"/>
      <c r="F812" s="124"/>
      <c r="G812" s="124"/>
      <c r="H812" s="123"/>
      <c r="I812" s="124"/>
      <c r="J812" s="124"/>
      <c r="K812" s="124"/>
      <c r="L812" s="124"/>
      <c r="M812" s="124"/>
      <c r="N812" s="124"/>
      <c r="O812" s="124"/>
      <c r="P812" s="123"/>
      <c r="Q812" s="124"/>
      <c r="R812" s="124"/>
      <c r="S812" s="124"/>
      <c r="T812" s="124"/>
      <c r="U812" s="124"/>
      <c r="V812" s="124"/>
      <c r="W812" s="122"/>
      <c r="X812" s="122"/>
      <c r="Y812" s="122"/>
      <c r="Z812" s="121"/>
      <c r="AA812" s="121"/>
      <c r="AB812" s="121"/>
      <c r="AC812" s="121"/>
      <c r="AD812" s="121"/>
      <c r="AE812" s="121"/>
      <c r="AF812" s="192"/>
      <c r="AG812" s="192"/>
      <c r="AH812" s="192"/>
      <c r="AI812" s="192"/>
      <c r="AJ812" s="192"/>
    </row>
    <row r="813" spans="1:36" s="194" customFormat="1" ht="17.25">
      <c r="A813" s="121"/>
      <c r="B813" s="236"/>
      <c r="C813" s="124"/>
      <c r="D813" s="124"/>
      <c r="E813" s="124"/>
      <c r="F813" s="124"/>
      <c r="G813" s="124"/>
      <c r="H813" s="123"/>
      <c r="I813" s="124"/>
      <c r="J813" s="124"/>
      <c r="K813" s="124"/>
      <c r="L813" s="124"/>
      <c r="M813" s="124"/>
      <c r="N813" s="124"/>
      <c r="O813" s="124"/>
      <c r="P813" s="123"/>
      <c r="Q813" s="124"/>
      <c r="R813" s="124"/>
      <c r="S813" s="124"/>
      <c r="T813" s="124"/>
      <c r="U813" s="124"/>
      <c r="V813" s="124"/>
      <c r="W813" s="122"/>
      <c r="X813" s="122"/>
      <c r="Y813" s="122"/>
      <c r="Z813" s="121"/>
      <c r="AA813" s="121"/>
      <c r="AB813" s="121"/>
      <c r="AC813" s="121"/>
      <c r="AD813" s="121"/>
      <c r="AE813" s="121"/>
      <c r="AF813" s="192"/>
      <c r="AG813" s="192"/>
      <c r="AH813" s="192"/>
      <c r="AI813" s="192"/>
      <c r="AJ813" s="192"/>
    </row>
    <row r="814" spans="1:36" s="194" customFormat="1" ht="17.25">
      <c r="A814" s="121"/>
      <c r="B814" s="236"/>
      <c r="C814" s="124"/>
      <c r="D814" s="124"/>
      <c r="E814" s="124"/>
      <c r="F814" s="124"/>
      <c r="G814" s="124"/>
      <c r="H814" s="123"/>
      <c r="I814" s="124"/>
      <c r="J814" s="124"/>
      <c r="K814" s="124"/>
      <c r="L814" s="124"/>
      <c r="M814" s="124"/>
      <c r="N814" s="124"/>
      <c r="O814" s="124"/>
      <c r="P814" s="123"/>
      <c r="Q814" s="124"/>
      <c r="R814" s="124"/>
      <c r="S814" s="124"/>
      <c r="T814" s="124"/>
      <c r="U814" s="124"/>
      <c r="V814" s="124"/>
      <c r="W814" s="122"/>
      <c r="X814" s="122"/>
      <c r="Y814" s="122"/>
      <c r="Z814" s="121"/>
      <c r="AA814" s="121"/>
      <c r="AB814" s="121"/>
      <c r="AC814" s="121"/>
      <c r="AD814" s="121"/>
      <c r="AE814" s="121"/>
      <c r="AF814" s="192"/>
      <c r="AG814" s="192"/>
      <c r="AH814" s="192"/>
      <c r="AI814" s="192"/>
      <c r="AJ814" s="192"/>
    </row>
    <row r="815" spans="1:36" s="194" customFormat="1" ht="17.25">
      <c r="A815" s="121"/>
      <c r="B815" s="236"/>
      <c r="C815" s="124"/>
      <c r="D815" s="124"/>
      <c r="E815" s="124"/>
      <c r="F815" s="124"/>
      <c r="G815" s="124"/>
      <c r="H815" s="123"/>
      <c r="I815" s="124"/>
      <c r="J815" s="124"/>
      <c r="K815" s="124"/>
      <c r="L815" s="124"/>
      <c r="M815" s="124"/>
      <c r="N815" s="124"/>
      <c r="O815" s="124"/>
      <c r="P815" s="123"/>
      <c r="Q815" s="124"/>
      <c r="R815" s="124"/>
      <c r="S815" s="124"/>
      <c r="T815" s="124"/>
      <c r="U815" s="124"/>
      <c r="V815" s="124"/>
      <c r="W815" s="122"/>
      <c r="X815" s="122"/>
      <c r="Y815" s="122"/>
      <c r="Z815" s="121"/>
      <c r="AA815" s="121"/>
      <c r="AB815" s="121"/>
      <c r="AC815" s="121"/>
      <c r="AD815" s="121"/>
      <c r="AE815" s="121"/>
      <c r="AF815" s="192"/>
      <c r="AG815" s="192"/>
      <c r="AH815" s="192"/>
      <c r="AI815" s="192"/>
      <c r="AJ815" s="192"/>
    </row>
    <row r="816" spans="1:36" s="194" customFormat="1" ht="17.25">
      <c r="A816" s="121"/>
      <c r="B816" s="236"/>
      <c r="C816" s="124"/>
      <c r="D816" s="124"/>
      <c r="E816" s="124"/>
      <c r="F816" s="124"/>
      <c r="G816" s="124"/>
      <c r="H816" s="123"/>
      <c r="I816" s="124"/>
      <c r="J816" s="124"/>
      <c r="K816" s="124"/>
      <c r="L816" s="124"/>
      <c r="M816" s="124"/>
      <c r="N816" s="124"/>
      <c r="O816" s="124"/>
      <c r="P816" s="123"/>
      <c r="Q816" s="124"/>
      <c r="R816" s="124"/>
      <c r="S816" s="124"/>
      <c r="T816" s="124"/>
      <c r="U816" s="124"/>
      <c r="V816" s="124"/>
      <c r="W816" s="122"/>
      <c r="X816" s="122"/>
      <c r="Y816" s="122"/>
      <c r="Z816" s="121"/>
      <c r="AA816" s="121"/>
      <c r="AB816" s="121"/>
      <c r="AC816" s="121"/>
      <c r="AD816" s="121"/>
      <c r="AE816" s="121"/>
      <c r="AF816" s="192"/>
      <c r="AG816" s="192"/>
      <c r="AH816" s="192"/>
      <c r="AI816" s="192"/>
      <c r="AJ816" s="192"/>
    </row>
    <row r="817" spans="1:36" s="194" customFormat="1" ht="17.25">
      <c r="A817" s="121"/>
      <c r="B817" s="236"/>
      <c r="C817" s="124"/>
      <c r="D817" s="124"/>
      <c r="E817" s="124"/>
      <c r="F817" s="124"/>
      <c r="G817" s="124"/>
      <c r="H817" s="123"/>
      <c r="I817" s="124"/>
      <c r="J817" s="124"/>
      <c r="K817" s="124"/>
      <c r="L817" s="124"/>
      <c r="M817" s="124"/>
      <c r="N817" s="124"/>
      <c r="O817" s="124"/>
      <c r="P817" s="123"/>
      <c r="Q817" s="124"/>
      <c r="R817" s="124"/>
      <c r="S817" s="124"/>
      <c r="T817" s="124"/>
      <c r="U817" s="124"/>
      <c r="V817" s="124"/>
      <c r="W817" s="122"/>
      <c r="X817" s="122"/>
      <c r="Y817" s="122"/>
      <c r="Z817" s="121"/>
      <c r="AA817" s="121"/>
      <c r="AB817" s="121"/>
      <c r="AC817" s="121"/>
      <c r="AD817" s="121"/>
      <c r="AE817" s="121"/>
      <c r="AF817" s="192"/>
      <c r="AG817" s="192"/>
      <c r="AH817" s="192"/>
      <c r="AI817" s="192"/>
      <c r="AJ817" s="192"/>
    </row>
    <row r="818" spans="1:36" s="194" customFormat="1" ht="17.25">
      <c r="A818" s="121"/>
      <c r="B818" s="236"/>
      <c r="C818" s="124"/>
      <c r="D818" s="124"/>
      <c r="E818" s="124"/>
      <c r="F818" s="124"/>
      <c r="G818" s="124"/>
      <c r="H818" s="123"/>
      <c r="I818" s="124"/>
      <c r="J818" s="124"/>
      <c r="K818" s="124"/>
      <c r="L818" s="124"/>
      <c r="M818" s="124"/>
      <c r="N818" s="124"/>
      <c r="O818" s="124"/>
      <c r="P818" s="123"/>
      <c r="Q818" s="124"/>
      <c r="R818" s="124"/>
      <c r="S818" s="124"/>
      <c r="T818" s="124"/>
      <c r="U818" s="124"/>
      <c r="V818" s="124"/>
      <c r="W818" s="122"/>
      <c r="X818" s="122"/>
      <c r="Y818" s="122"/>
      <c r="Z818" s="121"/>
      <c r="AA818" s="121"/>
      <c r="AB818" s="121"/>
      <c r="AC818" s="121"/>
      <c r="AD818" s="121"/>
      <c r="AE818" s="121"/>
      <c r="AF818" s="192"/>
      <c r="AG818" s="192"/>
      <c r="AH818" s="192"/>
      <c r="AI818" s="192"/>
      <c r="AJ818" s="192"/>
    </row>
    <row r="819" spans="1:36" s="194" customFormat="1" ht="17.25">
      <c r="A819" s="121"/>
      <c r="B819" s="236"/>
      <c r="C819" s="124"/>
      <c r="D819" s="124"/>
      <c r="E819" s="124"/>
      <c r="F819" s="124"/>
      <c r="G819" s="124"/>
      <c r="H819" s="123"/>
      <c r="I819" s="124"/>
      <c r="J819" s="124"/>
      <c r="K819" s="124"/>
      <c r="L819" s="124"/>
      <c r="M819" s="124"/>
      <c r="N819" s="124"/>
      <c r="O819" s="124"/>
      <c r="P819" s="123"/>
      <c r="Q819" s="124"/>
      <c r="R819" s="124"/>
      <c r="S819" s="124"/>
      <c r="T819" s="124"/>
      <c r="U819" s="124"/>
      <c r="V819" s="124"/>
      <c r="W819" s="122"/>
      <c r="X819" s="122"/>
      <c r="Y819" s="122"/>
      <c r="Z819" s="121"/>
      <c r="AA819" s="121"/>
      <c r="AB819" s="121"/>
      <c r="AC819" s="121"/>
      <c r="AD819" s="121"/>
      <c r="AE819" s="121"/>
      <c r="AF819" s="192"/>
      <c r="AG819" s="192"/>
      <c r="AH819" s="192"/>
      <c r="AI819" s="192"/>
      <c r="AJ819" s="192"/>
    </row>
    <row r="820" spans="1:36" s="194" customFormat="1" ht="17.25">
      <c r="A820" s="121"/>
      <c r="B820" s="236"/>
      <c r="C820" s="124"/>
      <c r="D820" s="124"/>
      <c r="E820" s="124"/>
      <c r="F820" s="124"/>
      <c r="G820" s="124"/>
      <c r="H820" s="123"/>
      <c r="I820" s="124"/>
      <c r="J820" s="124"/>
      <c r="K820" s="124"/>
      <c r="L820" s="124"/>
      <c r="M820" s="124"/>
      <c r="N820" s="124"/>
      <c r="O820" s="124"/>
      <c r="P820" s="123"/>
      <c r="Q820" s="124"/>
      <c r="R820" s="124"/>
      <c r="S820" s="124"/>
      <c r="T820" s="124"/>
      <c r="U820" s="124"/>
      <c r="V820" s="124"/>
      <c r="W820" s="122"/>
      <c r="X820" s="122"/>
      <c r="Y820" s="122"/>
      <c r="Z820" s="121"/>
      <c r="AA820" s="121"/>
      <c r="AB820" s="121"/>
      <c r="AC820" s="121"/>
      <c r="AD820" s="121"/>
      <c r="AE820" s="121"/>
      <c r="AF820" s="192"/>
      <c r="AG820" s="192"/>
      <c r="AH820" s="192"/>
      <c r="AI820" s="192"/>
      <c r="AJ820" s="192"/>
    </row>
    <row r="821" spans="1:36" s="194" customFormat="1" ht="17.25">
      <c r="A821" s="121"/>
      <c r="B821" s="236"/>
      <c r="C821" s="124"/>
      <c r="D821" s="124"/>
      <c r="E821" s="124"/>
      <c r="F821" s="124"/>
      <c r="G821" s="124"/>
      <c r="H821" s="123"/>
      <c r="I821" s="124"/>
      <c r="J821" s="124"/>
      <c r="K821" s="124"/>
      <c r="L821" s="124"/>
      <c r="M821" s="124"/>
      <c r="N821" s="124"/>
      <c r="O821" s="124"/>
      <c r="P821" s="123"/>
      <c r="Q821" s="124"/>
      <c r="R821" s="124"/>
      <c r="S821" s="124"/>
      <c r="T821" s="124"/>
      <c r="U821" s="124"/>
      <c r="V821" s="124"/>
      <c r="W821" s="122"/>
      <c r="X821" s="122"/>
      <c r="Y821" s="122"/>
      <c r="Z821" s="121"/>
      <c r="AA821" s="121"/>
      <c r="AB821" s="121"/>
      <c r="AC821" s="121"/>
      <c r="AD821" s="121"/>
      <c r="AE821" s="121"/>
      <c r="AF821" s="192"/>
      <c r="AG821" s="192"/>
      <c r="AH821" s="192"/>
      <c r="AI821" s="192"/>
      <c r="AJ821" s="192"/>
    </row>
    <row r="822" spans="1:36" s="194" customFormat="1" ht="17.25">
      <c r="A822" s="121"/>
      <c r="B822" s="236"/>
      <c r="C822" s="124"/>
      <c r="D822" s="124"/>
      <c r="E822" s="124"/>
      <c r="F822" s="124"/>
      <c r="G822" s="124"/>
      <c r="H822" s="123"/>
      <c r="I822" s="124"/>
      <c r="J822" s="124"/>
      <c r="K822" s="124"/>
      <c r="L822" s="124"/>
      <c r="M822" s="124"/>
      <c r="N822" s="124"/>
      <c r="O822" s="124"/>
      <c r="P822" s="123"/>
      <c r="Q822" s="124"/>
      <c r="R822" s="124"/>
      <c r="S822" s="124"/>
      <c r="T822" s="124"/>
      <c r="U822" s="124"/>
      <c r="V822" s="124"/>
      <c r="W822" s="122"/>
      <c r="X822" s="122"/>
      <c r="Y822" s="122"/>
      <c r="Z822" s="121"/>
      <c r="AA822" s="121"/>
      <c r="AB822" s="121"/>
      <c r="AC822" s="121"/>
      <c r="AD822" s="121"/>
      <c r="AE822" s="121"/>
      <c r="AF822" s="192"/>
      <c r="AG822" s="192"/>
      <c r="AH822" s="192"/>
      <c r="AI822" s="192"/>
      <c r="AJ822" s="192"/>
    </row>
    <row r="823" spans="1:36" s="194" customFormat="1" ht="17.25">
      <c r="A823" s="121"/>
      <c r="B823" s="236"/>
      <c r="C823" s="124"/>
      <c r="D823" s="124"/>
      <c r="E823" s="124"/>
      <c r="F823" s="124"/>
      <c r="G823" s="124"/>
      <c r="H823" s="123"/>
      <c r="I823" s="124"/>
      <c r="J823" s="124"/>
      <c r="K823" s="124"/>
      <c r="L823" s="124"/>
      <c r="M823" s="124"/>
      <c r="N823" s="124"/>
      <c r="O823" s="124"/>
      <c r="P823" s="123"/>
      <c r="Q823" s="124"/>
      <c r="R823" s="124"/>
      <c r="S823" s="124"/>
      <c r="T823" s="124"/>
      <c r="U823" s="124"/>
      <c r="V823" s="124"/>
      <c r="W823" s="122"/>
      <c r="X823" s="122"/>
      <c r="Y823" s="122"/>
      <c r="Z823" s="121"/>
      <c r="AA823" s="121"/>
      <c r="AB823" s="121"/>
      <c r="AC823" s="121"/>
      <c r="AD823" s="121"/>
      <c r="AE823" s="121"/>
      <c r="AF823" s="192"/>
      <c r="AG823" s="192"/>
      <c r="AH823" s="192"/>
      <c r="AI823" s="192"/>
      <c r="AJ823" s="192"/>
    </row>
    <row r="824" spans="1:36" s="194" customFormat="1" ht="17.25">
      <c r="A824" s="121"/>
      <c r="B824" s="236"/>
      <c r="C824" s="124"/>
      <c r="D824" s="124"/>
      <c r="E824" s="124"/>
      <c r="F824" s="124"/>
      <c r="G824" s="124"/>
      <c r="H824" s="123"/>
      <c r="I824" s="124"/>
      <c r="J824" s="124"/>
      <c r="K824" s="124"/>
      <c r="L824" s="124"/>
      <c r="M824" s="124"/>
      <c r="N824" s="124"/>
      <c r="O824" s="124"/>
      <c r="P824" s="123"/>
      <c r="Q824" s="124"/>
      <c r="R824" s="124"/>
      <c r="S824" s="124"/>
      <c r="T824" s="124"/>
      <c r="U824" s="124"/>
      <c r="V824" s="124"/>
      <c r="W824" s="122"/>
      <c r="X824" s="122"/>
      <c r="Y824" s="122"/>
      <c r="Z824" s="121"/>
      <c r="AA824" s="121"/>
      <c r="AB824" s="121"/>
      <c r="AC824" s="121"/>
      <c r="AD824" s="121"/>
      <c r="AE824" s="121"/>
      <c r="AF824" s="192"/>
      <c r="AG824" s="192"/>
      <c r="AH824" s="192"/>
      <c r="AI824" s="192"/>
      <c r="AJ824" s="192"/>
    </row>
    <row r="825" spans="1:36" s="194" customFormat="1" ht="17.25">
      <c r="A825" s="121"/>
      <c r="B825" s="236"/>
      <c r="C825" s="124"/>
      <c r="D825" s="124"/>
      <c r="E825" s="124"/>
      <c r="F825" s="124"/>
      <c r="G825" s="124"/>
      <c r="H825" s="123"/>
      <c r="I825" s="124"/>
      <c r="J825" s="124"/>
      <c r="K825" s="124"/>
      <c r="L825" s="124"/>
      <c r="M825" s="124"/>
      <c r="N825" s="124"/>
      <c r="O825" s="124"/>
      <c r="P825" s="123"/>
      <c r="Q825" s="124"/>
      <c r="R825" s="124"/>
      <c r="S825" s="124"/>
      <c r="T825" s="124"/>
      <c r="U825" s="124"/>
      <c r="V825" s="124"/>
      <c r="W825" s="122"/>
      <c r="X825" s="122"/>
      <c r="Y825" s="122"/>
      <c r="Z825" s="121"/>
      <c r="AA825" s="121"/>
      <c r="AB825" s="121"/>
      <c r="AC825" s="121"/>
      <c r="AD825" s="121"/>
      <c r="AE825" s="121"/>
      <c r="AF825" s="192"/>
      <c r="AG825" s="192"/>
      <c r="AH825" s="192"/>
      <c r="AI825" s="192"/>
      <c r="AJ825" s="192"/>
    </row>
    <row r="826" spans="1:36" s="194" customFormat="1" ht="17.25">
      <c r="A826" s="121"/>
      <c r="B826" s="236"/>
      <c r="C826" s="124"/>
      <c r="D826" s="124"/>
      <c r="E826" s="124"/>
      <c r="F826" s="124"/>
      <c r="G826" s="124"/>
      <c r="H826" s="123"/>
      <c r="I826" s="124"/>
      <c r="J826" s="124"/>
      <c r="K826" s="124"/>
      <c r="L826" s="124"/>
      <c r="M826" s="124"/>
      <c r="N826" s="124"/>
      <c r="O826" s="124"/>
      <c r="P826" s="123"/>
      <c r="Q826" s="124"/>
      <c r="R826" s="124"/>
      <c r="S826" s="124"/>
      <c r="T826" s="124"/>
      <c r="U826" s="124"/>
      <c r="V826" s="124"/>
      <c r="W826" s="122"/>
      <c r="X826" s="122"/>
      <c r="Y826" s="122"/>
      <c r="Z826" s="121"/>
      <c r="AA826" s="121"/>
      <c r="AB826" s="121"/>
      <c r="AC826" s="121"/>
      <c r="AD826" s="121"/>
      <c r="AE826" s="121"/>
      <c r="AF826" s="192"/>
      <c r="AG826" s="192"/>
      <c r="AH826" s="192"/>
      <c r="AI826" s="192"/>
      <c r="AJ826" s="192"/>
    </row>
    <row r="827" spans="1:36" s="194" customFormat="1" ht="17.25">
      <c r="A827" s="121"/>
      <c r="B827" s="236"/>
      <c r="C827" s="124"/>
      <c r="D827" s="124"/>
      <c r="E827" s="124"/>
      <c r="F827" s="124"/>
      <c r="G827" s="124"/>
      <c r="H827" s="123"/>
      <c r="I827" s="124"/>
      <c r="J827" s="124"/>
      <c r="K827" s="124"/>
      <c r="L827" s="124"/>
      <c r="M827" s="124"/>
      <c r="N827" s="124"/>
      <c r="O827" s="124"/>
      <c r="P827" s="123"/>
      <c r="Q827" s="124"/>
      <c r="R827" s="124"/>
      <c r="S827" s="124"/>
      <c r="T827" s="124"/>
      <c r="U827" s="124"/>
      <c r="V827" s="124"/>
      <c r="W827" s="122"/>
      <c r="X827" s="122"/>
      <c r="Y827" s="122"/>
      <c r="Z827" s="121"/>
      <c r="AA827" s="121"/>
      <c r="AB827" s="121"/>
      <c r="AC827" s="121"/>
      <c r="AD827" s="121"/>
      <c r="AE827" s="121"/>
      <c r="AF827" s="192"/>
      <c r="AG827" s="192"/>
      <c r="AH827" s="192"/>
      <c r="AI827" s="192"/>
      <c r="AJ827" s="192"/>
    </row>
    <row r="828" spans="1:36" s="194" customFormat="1" ht="17.25">
      <c r="A828" s="121"/>
      <c r="B828" s="236"/>
      <c r="C828" s="124"/>
      <c r="D828" s="124"/>
      <c r="E828" s="124"/>
      <c r="F828" s="124"/>
      <c r="G828" s="124"/>
      <c r="H828" s="123"/>
      <c r="I828" s="124"/>
      <c r="J828" s="124"/>
      <c r="K828" s="124"/>
      <c r="L828" s="124"/>
      <c r="M828" s="124"/>
      <c r="N828" s="124"/>
      <c r="O828" s="124"/>
      <c r="P828" s="123"/>
      <c r="Q828" s="124"/>
      <c r="R828" s="124"/>
      <c r="S828" s="124"/>
      <c r="T828" s="124"/>
      <c r="U828" s="124"/>
      <c r="V828" s="124"/>
      <c r="W828" s="122"/>
      <c r="X828" s="122"/>
      <c r="Y828" s="122"/>
      <c r="Z828" s="121"/>
      <c r="AA828" s="121"/>
      <c r="AB828" s="121"/>
      <c r="AC828" s="121"/>
      <c r="AD828" s="121"/>
      <c r="AE828" s="121"/>
      <c r="AF828" s="192"/>
      <c r="AG828" s="192"/>
      <c r="AH828" s="192"/>
      <c r="AI828" s="192"/>
      <c r="AJ828" s="192"/>
    </row>
    <row r="829" spans="1:36" s="194" customFormat="1" ht="17.25">
      <c r="A829" s="121"/>
      <c r="B829" s="236"/>
      <c r="C829" s="124"/>
      <c r="D829" s="124"/>
      <c r="E829" s="124"/>
      <c r="F829" s="124"/>
      <c r="G829" s="124"/>
      <c r="H829" s="123"/>
      <c r="I829" s="124"/>
      <c r="J829" s="124"/>
      <c r="K829" s="124"/>
      <c r="L829" s="124"/>
      <c r="M829" s="124"/>
      <c r="N829" s="124"/>
      <c r="O829" s="124"/>
      <c r="P829" s="123"/>
      <c r="Q829" s="124"/>
      <c r="R829" s="124"/>
      <c r="S829" s="124"/>
      <c r="T829" s="124"/>
      <c r="U829" s="124"/>
      <c r="V829" s="124"/>
      <c r="W829" s="122"/>
      <c r="X829" s="122"/>
      <c r="Y829" s="122"/>
      <c r="Z829" s="121"/>
      <c r="AA829" s="121"/>
      <c r="AB829" s="121"/>
      <c r="AC829" s="121"/>
      <c r="AD829" s="121"/>
      <c r="AE829" s="121"/>
      <c r="AF829" s="192"/>
      <c r="AG829" s="192"/>
      <c r="AH829" s="192"/>
      <c r="AI829" s="192"/>
      <c r="AJ829" s="192"/>
    </row>
    <row r="830" spans="1:36" s="194" customFormat="1" ht="17.25">
      <c r="A830" s="121"/>
      <c r="B830" s="236"/>
      <c r="C830" s="124"/>
      <c r="D830" s="124"/>
      <c r="E830" s="124"/>
      <c r="F830" s="124"/>
      <c r="G830" s="124"/>
      <c r="H830" s="123"/>
      <c r="I830" s="124"/>
      <c r="J830" s="124"/>
      <c r="K830" s="124"/>
      <c r="L830" s="124"/>
      <c r="M830" s="124"/>
      <c r="N830" s="124"/>
      <c r="O830" s="124"/>
      <c r="P830" s="123"/>
      <c r="Q830" s="124"/>
      <c r="R830" s="124"/>
      <c r="S830" s="124"/>
      <c r="T830" s="124"/>
      <c r="U830" s="124"/>
      <c r="V830" s="124"/>
      <c r="W830" s="122"/>
      <c r="X830" s="122"/>
      <c r="Y830" s="122"/>
      <c r="Z830" s="121"/>
      <c r="AA830" s="121"/>
      <c r="AB830" s="121"/>
      <c r="AC830" s="121"/>
      <c r="AD830" s="121"/>
      <c r="AE830" s="121"/>
      <c r="AF830" s="192"/>
      <c r="AG830" s="192"/>
      <c r="AH830" s="192"/>
      <c r="AI830" s="192"/>
      <c r="AJ830" s="192"/>
    </row>
    <row r="831" spans="1:36" s="194" customFormat="1" ht="17.25">
      <c r="A831" s="121"/>
      <c r="B831" s="236"/>
      <c r="C831" s="124"/>
      <c r="D831" s="124"/>
      <c r="E831" s="124"/>
      <c r="F831" s="124"/>
      <c r="G831" s="124"/>
      <c r="H831" s="123"/>
      <c r="I831" s="124"/>
      <c r="J831" s="124"/>
      <c r="K831" s="124"/>
      <c r="L831" s="124"/>
      <c r="M831" s="124"/>
      <c r="N831" s="124"/>
      <c r="O831" s="124"/>
      <c r="P831" s="123"/>
      <c r="Q831" s="124"/>
      <c r="R831" s="124"/>
      <c r="S831" s="124"/>
      <c r="T831" s="124"/>
      <c r="U831" s="124"/>
      <c r="V831" s="124"/>
      <c r="W831" s="122"/>
      <c r="X831" s="122"/>
      <c r="Y831" s="122"/>
      <c r="Z831" s="121"/>
      <c r="AA831" s="121"/>
      <c r="AB831" s="121"/>
      <c r="AC831" s="121"/>
      <c r="AD831" s="121"/>
      <c r="AE831" s="121"/>
      <c r="AF831" s="192"/>
      <c r="AG831" s="192"/>
      <c r="AH831" s="192"/>
      <c r="AI831" s="192"/>
      <c r="AJ831" s="192"/>
    </row>
    <row r="832" spans="1:36" s="194" customFormat="1" ht="17.25">
      <c r="A832" s="121"/>
      <c r="B832" s="236"/>
      <c r="C832" s="124"/>
      <c r="D832" s="124"/>
      <c r="E832" s="124"/>
      <c r="F832" s="124"/>
      <c r="G832" s="124"/>
      <c r="H832" s="123"/>
      <c r="I832" s="124"/>
      <c r="J832" s="124"/>
      <c r="K832" s="124"/>
      <c r="L832" s="124"/>
      <c r="M832" s="124"/>
      <c r="N832" s="124"/>
      <c r="O832" s="124"/>
      <c r="P832" s="123"/>
      <c r="Q832" s="124"/>
      <c r="R832" s="124"/>
      <c r="S832" s="124"/>
      <c r="T832" s="124"/>
      <c r="U832" s="124"/>
      <c r="V832" s="124"/>
      <c r="W832" s="122"/>
      <c r="X832" s="122"/>
      <c r="Y832" s="122"/>
      <c r="Z832" s="121"/>
      <c r="AA832" s="121"/>
      <c r="AB832" s="121"/>
      <c r="AC832" s="121"/>
      <c r="AD832" s="121"/>
      <c r="AE832" s="121"/>
      <c r="AF832" s="121"/>
      <c r="AG832" s="192"/>
      <c r="AH832" s="192"/>
      <c r="AI832" s="192"/>
      <c r="AJ832" s="192"/>
    </row>
    <row r="833" spans="1:36" s="194" customFormat="1" ht="17.25">
      <c r="A833" s="121"/>
      <c r="B833" s="236"/>
      <c r="C833" s="124"/>
      <c r="D833" s="124"/>
      <c r="E833" s="124"/>
      <c r="F833" s="124"/>
      <c r="G833" s="124"/>
      <c r="H833" s="123"/>
      <c r="I833" s="124"/>
      <c r="J833" s="124"/>
      <c r="K833" s="124"/>
      <c r="L833" s="124"/>
      <c r="M833" s="124"/>
      <c r="N833" s="124"/>
      <c r="O833" s="124"/>
      <c r="P833" s="123"/>
      <c r="Q833" s="124"/>
      <c r="R833" s="124"/>
      <c r="S833" s="124"/>
      <c r="T833" s="124"/>
      <c r="U833" s="124"/>
      <c r="V833" s="124"/>
      <c r="W833" s="122"/>
      <c r="X833" s="122"/>
      <c r="Y833" s="122"/>
      <c r="Z833" s="121"/>
      <c r="AA833" s="121"/>
      <c r="AB833" s="121"/>
      <c r="AC833" s="121"/>
      <c r="AD833" s="121"/>
      <c r="AE833" s="121"/>
      <c r="AF833" s="121"/>
      <c r="AG833" s="192"/>
      <c r="AH833" s="192"/>
      <c r="AI833" s="192"/>
      <c r="AJ833" s="192"/>
    </row>
    <row r="834" spans="1:36" s="194" customFormat="1" ht="17.25">
      <c r="A834" s="121"/>
      <c r="B834" s="236"/>
      <c r="C834" s="124"/>
      <c r="D834" s="124"/>
      <c r="E834" s="124"/>
      <c r="F834" s="124"/>
      <c r="G834" s="124"/>
      <c r="H834" s="123"/>
      <c r="I834" s="124"/>
      <c r="J834" s="124"/>
      <c r="K834" s="124"/>
      <c r="L834" s="124"/>
      <c r="M834" s="124"/>
      <c r="N834" s="124"/>
      <c r="O834" s="124"/>
      <c r="P834" s="123"/>
      <c r="Q834" s="124"/>
      <c r="R834" s="124"/>
      <c r="S834" s="124"/>
      <c r="T834" s="124"/>
      <c r="U834" s="124"/>
      <c r="V834" s="124"/>
      <c r="W834" s="122"/>
      <c r="X834" s="122"/>
      <c r="Y834" s="122"/>
      <c r="Z834" s="121"/>
      <c r="AA834" s="121"/>
      <c r="AB834" s="121"/>
      <c r="AC834" s="121"/>
      <c r="AD834" s="121"/>
      <c r="AE834" s="121"/>
      <c r="AF834" s="121"/>
      <c r="AG834" s="192"/>
      <c r="AH834" s="192"/>
      <c r="AI834" s="192"/>
      <c r="AJ834" s="192"/>
    </row>
    <row r="835" spans="1:36" s="194" customFormat="1" ht="17.25">
      <c r="A835" s="121"/>
      <c r="B835" s="236"/>
      <c r="C835" s="124"/>
      <c r="D835" s="124"/>
      <c r="E835" s="124"/>
      <c r="F835" s="124"/>
      <c r="G835" s="124"/>
      <c r="H835" s="123"/>
      <c r="I835" s="124"/>
      <c r="J835" s="124"/>
      <c r="K835" s="124"/>
      <c r="L835" s="124"/>
      <c r="M835" s="124"/>
      <c r="N835" s="124"/>
      <c r="O835" s="124"/>
      <c r="P835" s="123"/>
      <c r="Q835" s="124"/>
      <c r="R835" s="124"/>
      <c r="S835" s="124"/>
      <c r="T835" s="124"/>
      <c r="U835" s="124"/>
      <c r="V835" s="124"/>
      <c r="W835" s="122"/>
      <c r="X835" s="122"/>
      <c r="Y835" s="122"/>
      <c r="Z835" s="121"/>
      <c r="AA835" s="121"/>
      <c r="AB835" s="121"/>
      <c r="AC835" s="121"/>
      <c r="AD835" s="121"/>
      <c r="AE835" s="121"/>
      <c r="AF835" s="121"/>
      <c r="AG835" s="192"/>
      <c r="AH835" s="192"/>
      <c r="AI835" s="192"/>
      <c r="AJ835" s="192"/>
    </row>
    <row r="836" spans="1:36" s="194" customFormat="1" ht="17.25">
      <c r="A836" s="121"/>
      <c r="B836" s="236"/>
      <c r="C836" s="124"/>
      <c r="D836" s="124"/>
      <c r="E836" s="124"/>
      <c r="F836" s="124"/>
      <c r="G836" s="124"/>
      <c r="H836" s="123"/>
      <c r="I836" s="124"/>
      <c r="J836" s="124"/>
      <c r="K836" s="124"/>
      <c r="L836" s="124"/>
      <c r="M836" s="124"/>
      <c r="N836" s="124"/>
      <c r="O836" s="124"/>
      <c r="P836" s="123"/>
      <c r="Q836" s="124"/>
      <c r="R836" s="124"/>
      <c r="S836" s="124"/>
      <c r="T836" s="124"/>
      <c r="U836" s="124"/>
      <c r="V836" s="124"/>
      <c r="W836" s="122"/>
      <c r="X836" s="122"/>
      <c r="Y836" s="122"/>
      <c r="Z836" s="121"/>
      <c r="AA836" s="121"/>
      <c r="AB836" s="121"/>
      <c r="AC836" s="121"/>
      <c r="AD836" s="121"/>
      <c r="AE836" s="121"/>
      <c r="AF836" s="121"/>
      <c r="AG836" s="192"/>
      <c r="AH836" s="192"/>
      <c r="AI836" s="192"/>
      <c r="AJ836" s="192"/>
    </row>
    <row r="837" spans="1:36" s="194" customFormat="1" ht="17.25">
      <c r="A837" s="121"/>
      <c r="B837" s="236"/>
      <c r="C837" s="124"/>
      <c r="D837" s="124"/>
      <c r="E837" s="124"/>
      <c r="F837" s="124"/>
      <c r="G837" s="124"/>
      <c r="H837" s="123"/>
      <c r="I837" s="124"/>
      <c r="J837" s="124"/>
      <c r="K837" s="124"/>
      <c r="L837" s="124"/>
      <c r="M837" s="124"/>
      <c r="N837" s="124"/>
      <c r="O837" s="124"/>
      <c r="P837" s="123"/>
      <c r="Q837" s="124"/>
      <c r="R837" s="124"/>
      <c r="S837" s="124"/>
      <c r="T837" s="124"/>
      <c r="U837" s="124"/>
      <c r="V837" s="124"/>
      <c r="W837" s="122"/>
      <c r="X837" s="122"/>
      <c r="Y837" s="122"/>
      <c r="Z837" s="121"/>
      <c r="AA837" s="121"/>
      <c r="AB837" s="121"/>
      <c r="AC837" s="121"/>
      <c r="AD837" s="121"/>
      <c r="AE837" s="121"/>
      <c r="AF837" s="121"/>
      <c r="AG837" s="192"/>
      <c r="AH837" s="192"/>
      <c r="AI837" s="192"/>
      <c r="AJ837" s="192"/>
    </row>
    <row r="838" spans="1:36" s="194" customFormat="1" ht="17.25">
      <c r="A838" s="121"/>
      <c r="B838" s="236"/>
      <c r="C838" s="124"/>
      <c r="D838" s="124"/>
      <c r="E838" s="124"/>
      <c r="F838" s="124"/>
      <c r="G838" s="124"/>
      <c r="H838" s="123"/>
      <c r="I838" s="124"/>
      <c r="J838" s="124"/>
      <c r="K838" s="124"/>
      <c r="L838" s="124"/>
      <c r="M838" s="124"/>
      <c r="N838" s="124"/>
      <c r="O838" s="124"/>
      <c r="P838" s="123"/>
      <c r="Q838" s="124"/>
      <c r="R838" s="124"/>
      <c r="S838" s="124"/>
      <c r="T838" s="124"/>
      <c r="U838" s="124"/>
      <c r="V838" s="124"/>
      <c r="W838" s="122"/>
      <c r="X838" s="122"/>
      <c r="Y838" s="122"/>
      <c r="Z838" s="121"/>
      <c r="AA838" s="121"/>
      <c r="AB838" s="121"/>
      <c r="AC838" s="121"/>
      <c r="AD838" s="121"/>
      <c r="AE838" s="121"/>
      <c r="AF838" s="121"/>
      <c r="AG838" s="192"/>
      <c r="AH838" s="192"/>
      <c r="AI838" s="192"/>
      <c r="AJ838" s="192"/>
    </row>
    <row r="839" spans="1:36" s="194" customFormat="1" ht="17.25">
      <c r="A839" s="121"/>
      <c r="B839" s="236"/>
      <c r="C839" s="124"/>
      <c r="D839" s="124"/>
      <c r="E839" s="124"/>
      <c r="F839" s="124"/>
      <c r="G839" s="124"/>
      <c r="H839" s="123"/>
      <c r="I839" s="124"/>
      <c r="J839" s="124"/>
      <c r="K839" s="124"/>
      <c r="L839" s="124"/>
      <c r="M839" s="124"/>
      <c r="N839" s="124"/>
      <c r="O839" s="124"/>
      <c r="P839" s="123"/>
      <c r="Q839" s="124"/>
      <c r="R839" s="124"/>
      <c r="S839" s="124"/>
      <c r="T839" s="124"/>
      <c r="U839" s="124"/>
      <c r="V839" s="124"/>
      <c r="W839" s="122"/>
      <c r="X839" s="122"/>
      <c r="Y839" s="122"/>
      <c r="Z839" s="121"/>
      <c r="AA839" s="121"/>
      <c r="AB839" s="121"/>
      <c r="AC839" s="121"/>
      <c r="AD839" s="121"/>
      <c r="AE839" s="121"/>
      <c r="AF839" s="121"/>
      <c r="AG839" s="192"/>
      <c r="AH839" s="192"/>
      <c r="AI839" s="192"/>
      <c r="AJ839" s="192"/>
    </row>
    <row r="840" spans="1:36" s="194" customFormat="1" ht="17.25">
      <c r="A840" s="121"/>
      <c r="B840" s="236"/>
      <c r="C840" s="124"/>
      <c r="D840" s="124"/>
      <c r="E840" s="124"/>
      <c r="F840" s="124"/>
      <c r="G840" s="124"/>
      <c r="H840" s="123"/>
      <c r="I840" s="124"/>
      <c r="J840" s="124"/>
      <c r="K840" s="124"/>
      <c r="L840" s="124"/>
      <c r="M840" s="124"/>
      <c r="N840" s="124"/>
      <c r="O840" s="124"/>
      <c r="P840" s="123"/>
      <c r="Q840" s="124"/>
      <c r="R840" s="124"/>
      <c r="S840" s="124"/>
      <c r="T840" s="124"/>
      <c r="U840" s="124"/>
      <c r="V840" s="124"/>
      <c r="W840" s="122"/>
      <c r="X840" s="122"/>
      <c r="Y840" s="122"/>
      <c r="Z840" s="121"/>
      <c r="AA840" s="121"/>
      <c r="AB840" s="121"/>
      <c r="AC840" s="121"/>
      <c r="AD840" s="121"/>
      <c r="AE840" s="121"/>
      <c r="AF840" s="121"/>
      <c r="AG840" s="192"/>
      <c r="AH840" s="192"/>
      <c r="AI840" s="192"/>
      <c r="AJ840" s="192"/>
    </row>
    <row r="841" spans="1:36" s="194" customFormat="1" ht="17.25">
      <c r="A841" s="121"/>
      <c r="B841" s="236"/>
      <c r="C841" s="124"/>
      <c r="D841" s="124"/>
      <c r="E841" s="124"/>
      <c r="F841" s="124"/>
      <c r="G841" s="124"/>
      <c r="H841" s="123"/>
      <c r="I841" s="124"/>
      <c r="J841" s="124"/>
      <c r="K841" s="124"/>
      <c r="L841" s="124"/>
      <c r="M841" s="124"/>
      <c r="N841" s="124"/>
      <c r="O841" s="124"/>
      <c r="P841" s="123"/>
      <c r="Q841" s="124"/>
      <c r="R841" s="124"/>
      <c r="S841" s="124"/>
      <c r="T841" s="124"/>
      <c r="U841" s="124"/>
      <c r="V841" s="124"/>
      <c r="W841" s="122"/>
      <c r="X841" s="122"/>
      <c r="Y841" s="122"/>
      <c r="Z841" s="121"/>
      <c r="AA841" s="121"/>
      <c r="AB841" s="121"/>
      <c r="AC841" s="121"/>
      <c r="AD841" s="121"/>
      <c r="AE841" s="121"/>
      <c r="AF841" s="121"/>
      <c r="AG841" s="192"/>
      <c r="AH841" s="192"/>
      <c r="AI841" s="192"/>
      <c r="AJ841" s="192"/>
    </row>
    <row r="842" spans="1:36" s="194" customFormat="1" ht="17.25">
      <c r="A842" s="121"/>
      <c r="B842" s="236"/>
      <c r="C842" s="124"/>
      <c r="D842" s="124"/>
      <c r="E842" s="124"/>
      <c r="F842" s="124"/>
      <c r="G842" s="124"/>
      <c r="H842" s="123"/>
      <c r="I842" s="124"/>
      <c r="J842" s="124"/>
      <c r="K842" s="124"/>
      <c r="L842" s="124"/>
      <c r="M842" s="124"/>
      <c r="N842" s="124"/>
      <c r="O842" s="124"/>
      <c r="P842" s="123"/>
      <c r="Q842" s="124"/>
      <c r="R842" s="124"/>
      <c r="S842" s="124"/>
      <c r="T842" s="124"/>
      <c r="U842" s="124"/>
      <c r="V842" s="124"/>
      <c r="W842" s="122"/>
      <c r="X842" s="122"/>
      <c r="Y842" s="122"/>
      <c r="Z842" s="121"/>
      <c r="AA842" s="121"/>
      <c r="AB842" s="121"/>
      <c r="AC842" s="121"/>
      <c r="AD842" s="121"/>
      <c r="AE842" s="121"/>
      <c r="AF842" s="121"/>
      <c r="AG842" s="192"/>
      <c r="AH842" s="192"/>
      <c r="AI842" s="192"/>
      <c r="AJ842" s="192"/>
    </row>
    <row r="843" spans="1:36" s="194" customFormat="1" ht="17.25">
      <c r="A843" s="121"/>
      <c r="B843" s="236"/>
      <c r="C843" s="124"/>
      <c r="D843" s="124"/>
      <c r="E843" s="124"/>
      <c r="F843" s="124"/>
      <c r="G843" s="124"/>
      <c r="H843" s="123"/>
      <c r="I843" s="124"/>
      <c r="J843" s="124"/>
      <c r="K843" s="124"/>
      <c r="L843" s="124"/>
      <c r="M843" s="124"/>
      <c r="N843" s="124"/>
      <c r="O843" s="124"/>
      <c r="P843" s="123"/>
      <c r="Q843" s="124"/>
      <c r="R843" s="124"/>
      <c r="S843" s="124"/>
      <c r="T843" s="124"/>
      <c r="U843" s="124"/>
      <c r="V843" s="124"/>
      <c r="W843" s="122"/>
      <c r="X843" s="122"/>
      <c r="Y843" s="122"/>
      <c r="Z843" s="121"/>
      <c r="AA843" s="121"/>
      <c r="AB843" s="121"/>
      <c r="AC843" s="121"/>
      <c r="AD843" s="121"/>
      <c r="AE843" s="121"/>
      <c r="AF843" s="121"/>
      <c r="AG843" s="192"/>
      <c r="AH843" s="192"/>
      <c r="AI843" s="192"/>
      <c r="AJ843" s="192"/>
    </row>
    <row r="844" spans="1:36" s="194" customFormat="1" ht="17.25">
      <c r="A844" s="121"/>
      <c r="B844" s="236"/>
      <c r="C844" s="124"/>
      <c r="D844" s="124"/>
      <c r="E844" s="124"/>
      <c r="F844" s="124"/>
      <c r="G844" s="124"/>
      <c r="H844" s="123"/>
      <c r="I844" s="124"/>
      <c r="J844" s="124"/>
      <c r="K844" s="124"/>
      <c r="L844" s="124"/>
      <c r="M844" s="124"/>
      <c r="N844" s="124"/>
      <c r="O844" s="124"/>
      <c r="P844" s="123"/>
      <c r="Q844" s="124"/>
      <c r="R844" s="124"/>
      <c r="S844" s="124"/>
      <c r="T844" s="124"/>
      <c r="U844" s="124"/>
      <c r="V844" s="124"/>
      <c r="W844" s="122"/>
      <c r="X844" s="122"/>
      <c r="Y844" s="122"/>
      <c r="Z844" s="121"/>
      <c r="AA844" s="121"/>
      <c r="AB844" s="121"/>
      <c r="AC844" s="121"/>
      <c r="AD844" s="121"/>
      <c r="AE844" s="121"/>
      <c r="AF844" s="121"/>
      <c r="AG844" s="192"/>
      <c r="AH844" s="192"/>
      <c r="AI844" s="192"/>
      <c r="AJ844" s="192"/>
    </row>
    <row r="845" spans="1:36" s="194" customFormat="1" ht="17.25">
      <c r="A845" s="121"/>
      <c r="B845" s="236"/>
      <c r="C845" s="124"/>
      <c r="D845" s="124"/>
      <c r="E845" s="124"/>
      <c r="F845" s="124"/>
      <c r="G845" s="124"/>
      <c r="H845" s="123"/>
      <c r="I845" s="124"/>
      <c r="J845" s="124"/>
      <c r="K845" s="124"/>
      <c r="L845" s="124"/>
      <c r="M845" s="124"/>
      <c r="N845" s="124"/>
      <c r="O845" s="124"/>
      <c r="P845" s="123"/>
      <c r="Q845" s="124"/>
      <c r="R845" s="124"/>
      <c r="S845" s="124"/>
      <c r="T845" s="124"/>
      <c r="U845" s="124"/>
      <c r="V845" s="124"/>
      <c r="W845" s="122"/>
      <c r="X845" s="122"/>
      <c r="Y845" s="122"/>
      <c r="Z845" s="121"/>
      <c r="AA845" s="121"/>
      <c r="AB845" s="121"/>
      <c r="AC845" s="121"/>
      <c r="AD845" s="121"/>
      <c r="AE845" s="121"/>
      <c r="AF845" s="121"/>
      <c r="AG845" s="192"/>
      <c r="AH845" s="192"/>
      <c r="AI845" s="192"/>
      <c r="AJ845" s="192"/>
    </row>
    <row r="846" spans="1:36" s="194" customFormat="1" ht="17.25">
      <c r="A846" s="121"/>
      <c r="B846" s="236"/>
      <c r="C846" s="124"/>
      <c r="D846" s="124"/>
      <c r="E846" s="124"/>
      <c r="F846" s="124"/>
      <c r="G846" s="124"/>
      <c r="H846" s="123"/>
      <c r="I846" s="124"/>
      <c r="J846" s="124"/>
      <c r="K846" s="124"/>
      <c r="L846" s="124"/>
      <c r="M846" s="124"/>
      <c r="N846" s="124"/>
      <c r="O846" s="124"/>
      <c r="P846" s="123"/>
      <c r="Q846" s="124"/>
      <c r="R846" s="124"/>
      <c r="S846" s="124"/>
      <c r="T846" s="124"/>
      <c r="U846" s="124"/>
      <c r="V846" s="124"/>
      <c r="W846" s="122"/>
      <c r="X846" s="122"/>
      <c r="Y846" s="122"/>
      <c r="Z846" s="121"/>
      <c r="AA846" s="121"/>
      <c r="AB846" s="121"/>
      <c r="AC846" s="121"/>
      <c r="AD846" s="121"/>
      <c r="AE846" s="121"/>
      <c r="AF846" s="121"/>
      <c r="AG846" s="192"/>
      <c r="AH846" s="192"/>
      <c r="AI846" s="192"/>
      <c r="AJ846" s="192"/>
    </row>
    <row r="847" spans="1:36" s="194" customFormat="1" ht="17.25">
      <c r="A847" s="121"/>
      <c r="B847" s="236"/>
      <c r="C847" s="124"/>
      <c r="D847" s="124"/>
      <c r="E847" s="124"/>
      <c r="F847" s="124"/>
      <c r="G847" s="124"/>
      <c r="H847" s="123"/>
      <c r="I847" s="124"/>
      <c r="J847" s="124"/>
      <c r="K847" s="124"/>
      <c r="L847" s="124"/>
      <c r="M847" s="124"/>
      <c r="N847" s="124"/>
      <c r="O847" s="124"/>
      <c r="P847" s="123"/>
      <c r="Q847" s="124"/>
      <c r="R847" s="124"/>
      <c r="S847" s="124"/>
      <c r="T847" s="124"/>
      <c r="U847" s="124"/>
      <c r="V847" s="124"/>
      <c r="W847" s="122"/>
      <c r="X847" s="122"/>
      <c r="Y847" s="122"/>
      <c r="Z847" s="121"/>
      <c r="AA847" s="121"/>
      <c r="AB847" s="121"/>
      <c r="AC847" s="121"/>
      <c r="AD847" s="121"/>
      <c r="AE847" s="121"/>
      <c r="AF847" s="121"/>
      <c r="AG847" s="192"/>
      <c r="AH847" s="192"/>
      <c r="AI847" s="192"/>
      <c r="AJ847" s="192"/>
    </row>
    <row r="848" spans="1:36" s="194" customFormat="1" ht="17.25">
      <c r="A848" s="121"/>
      <c r="B848" s="236"/>
      <c r="C848" s="124"/>
      <c r="D848" s="124"/>
      <c r="E848" s="124"/>
      <c r="F848" s="124"/>
      <c r="G848" s="124"/>
      <c r="H848" s="123"/>
      <c r="I848" s="124"/>
      <c r="J848" s="124"/>
      <c r="K848" s="124"/>
      <c r="L848" s="124"/>
      <c r="M848" s="124"/>
      <c r="N848" s="124"/>
      <c r="O848" s="124"/>
      <c r="P848" s="123"/>
      <c r="Q848" s="124"/>
      <c r="R848" s="124"/>
      <c r="S848" s="124"/>
      <c r="T848" s="124"/>
      <c r="U848" s="124"/>
      <c r="V848" s="124"/>
      <c r="W848" s="122"/>
      <c r="X848" s="122"/>
      <c r="Y848" s="122"/>
      <c r="Z848" s="121"/>
      <c r="AA848" s="121"/>
      <c r="AB848" s="121"/>
      <c r="AC848" s="121"/>
      <c r="AD848" s="121"/>
      <c r="AE848" s="121"/>
      <c r="AF848" s="121"/>
      <c r="AG848" s="192"/>
      <c r="AH848" s="192"/>
      <c r="AI848" s="192"/>
      <c r="AJ848" s="192"/>
    </row>
    <row r="849" spans="1:36" s="194" customFormat="1" ht="17.25">
      <c r="A849" s="121"/>
      <c r="B849" s="236"/>
      <c r="C849" s="124"/>
      <c r="D849" s="124"/>
      <c r="E849" s="124"/>
      <c r="F849" s="124"/>
      <c r="G849" s="124"/>
      <c r="H849" s="123"/>
      <c r="I849" s="124"/>
      <c r="J849" s="124"/>
      <c r="K849" s="124"/>
      <c r="L849" s="124"/>
      <c r="M849" s="124"/>
      <c r="N849" s="124"/>
      <c r="O849" s="124"/>
      <c r="P849" s="123"/>
      <c r="Q849" s="124"/>
      <c r="R849" s="124"/>
      <c r="S849" s="124"/>
      <c r="T849" s="124"/>
      <c r="U849" s="124"/>
      <c r="V849" s="124"/>
      <c r="W849" s="122"/>
      <c r="X849" s="122"/>
      <c r="Y849" s="122"/>
      <c r="Z849" s="121"/>
      <c r="AA849" s="121"/>
      <c r="AB849" s="121"/>
      <c r="AC849" s="121"/>
      <c r="AD849" s="121"/>
      <c r="AE849" s="121"/>
      <c r="AF849" s="121"/>
      <c r="AG849" s="192"/>
      <c r="AH849" s="192"/>
      <c r="AI849" s="192"/>
      <c r="AJ849" s="192"/>
    </row>
  </sheetData>
  <sheetProtection/>
  <dataValidations count="1">
    <dataValidation allowBlank="1" sqref="Q1:IV13 O14:Q30 F13 W14 S14:S30 T15:T30 A14:M30 A1:E13 T14:U14 G1:J13 L9:L12 K1:L8 K13:L13 M1:N13 F1:F8 P7:P13 O1:P6 O9:O13 A31:W54 X14:IV54 A127:IV65536 O55:Q55 J55:N57 I55 J65:N65 C65:H65 C98 C55:H57 Q68 Q90:Q91 O96:Q126 C99:H126 A55:B126 R55:IV126 J99:N126 I96:I12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14.02.2019 16:13:53&amp;R&amp;P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50"/>
  <sheetViews>
    <sheetView zoomScale="75" zoomScaleNormal="75" zoomScalePageLayoutView="0" workbookViewId="0" topLeftCell="A132">
      <selection activeCell="L153" sqref="L153"/>
    </sheetView>
  </sheetViews>
  <sheetFormatPr defaultColWidth="9.00390625" defaultRowHeight="12.75" outlineLevelRow="3"/>
  <cols>
    <col min="1" max="1" width="6.125" style="192" customWidth="1"/>
    <col min="2" max="2" width="5.25390625" style="199" customWidth="1"/>
    <col min="3" max="3" width="12.75390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75390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37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7.2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7.25" hidden="1" outlineLevel="1">
      <c r="A2" s="330"/>
      <c r="B2" s="331"/>
      <c r="C2" s="208"/>
      <c r="D2" s="208"/>
      <c r="E2" s="208"/>
      <c r="F2" s="208"/>
      <c r="G2" s="208"/>
      <c r="H2" s="332" t="s">
        <v>11</v>
      </c>
      <c r="I2" s="333">
        <v>0</v>
      </c>
      <c r="J2" s="333">
        <v>0</v>
      </c>
      <c r="K2" s="333">
        <v>0</v>
      </c>
      <c r="L2" s="333">
        <v>0</v>
      </c>
      <c r="M2" s="333">
        <v>0</v>
      </c>
      <c r="N2" s="333"/>
      <c r="O2" s="333"/>
      <c r="P2" s="333"/>
      <c r="Q2" s="333"/>
      <c r="R2" s="209"/>
      <c r="S2" s="334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7.25" hidden="1" outlineLevel="1">
      <c r="A3" s="335"/>
      <c r="B3" s="336"/>
      <c r="C3" s="208"/>
      <c r="D3" s="208"/>
      <c r="E3" s="208"/>
      <c r="F3" s="208"/>
      <c r="G3" s="208"/>
      <c r="H3" s="332" t="s">
        <v>12</v>
      </c>
      <c r="I3" s="333">
        <v>0</v>
      </c>
      <c r="J3" s="333">
        <v>0</v>
      </c>
      <c r="K3" s="333">
        <v>0</v>
      </c>
      <c r="L3" s="333">
        <v>0</v>
      </c>
      <c r="M3" s="333">
        <v>0</v>
      </c>
      <c r="N3" s="333"/>
      <c r="O3" s="333"/>
      <c r="P3" s="333"/>
      <c r="Q3" s="333"/>
      <c r="R3" s="209"/>
      <c r="S3" s="334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7.2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14.02.2019 16.30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7.2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7.2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7.2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Дармель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Сахарук 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Матусевич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Махонина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Кравцевич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Шишко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Адамова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Коблова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Фролова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Чехович 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Цыплакова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Санфирова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Шульгина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Лебедева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Шкулева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0.1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7.25" hidden="1"/>
    <row r="37" ht="17.25" hidden="1"/>
    <row r="38" ht="17.25" hidden="1"/>
    <row r="39" ht="17.25" hidden="1"/>
    <row r="40" spans="1:36" s="153" customFormat="1" ht="17.2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C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234</v>
      </c>
      <c r="I53" s="175" t="s">
        <v>117</v>
      </c>
      <c r="J53" s="175"/>
      <c r="K53" s="175"/>
      <c r="L53" s="175"/>
      <c r="M53" s="175"/>
      <c r="N53" s="176"/>
      <c r="O53" s="321" t="s">
        <v>1</v>
      </c>
      <c r="P53" s="172" t="s">
        <v>234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9"/>
      <c r="B55" s="122">
        <v>1</v>
      </c>
      <c r="C55" s="114" t="s">
        <v>231</v>
      </c>
      <c r="D55" s="123"/>
      <c r="E55" s="123"/>
      <c r="F55" s="123"/>
      <c r="G55" s="236"/>
      <c r="H55" s="320"/>
      <c r="I55" s="123"/>
      <c r="J55" s="314"/>
      <c r="K55" s="123"/>
      <c r="L55" s="123"/>
      <c r="M55" s="123"/>
      <c r="N55" s="121"/>
      <c r="O55" s="236"/>
      <c r="P55" s="320"/>
      <c r="Q55" s="123"/>
      <c r="R55" s="123"/>
      <c r="S55" s="123"/>
      <c r="T55" s="205"/>
      <c r="U55" s="256">
        <f>SUM(S62:S64,T55)</f>
        <v>61.0333</v>
      </c>
      <c r="V55" s="257">
        <f>ROUND(U55*FREE_PART,4)</f>
        <v>61.0333</v>
      </c>
      <c r="W55" s="352">
        <f>U55</f>
        <v>61.0333</v>
      </c>
      <c r="X55" s="324">
        <f>[1]!sn_val(B55)</f>
        <v>1</v>
      </c>
      <c r="Y55" s="159">
        <v>9</v>
      </c>
      <c r="Z55" s="123">
        <f>S62</f>
        <v>18.4</v>
      </c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9"/>
      <c r="B56" s="122"/>
      <c r="C56" s="123" t="s">
        <v>215</v>
      </c>
      <c r="G56" s="236" t="s">
        <v>222</v>
      </c>
      <c r="H56" s="320"/>
      <c r="I56" s="123" t="s">
        <v>216</v>
      </c>
      <c r="J56" s="314"/>
      <c r="N56" s="121"/>
      <c r="O56" s="236" t="s">
        <v>222</v>
      </c>
      <c r="P56" s="320"/>
      <c r="V56" s="322"/>
      <c r="W56" s="327">
        <f>W55</f>
        <v>61.0333</v>
      </c>
      <c r="X56" s="324">
        <f>X55</f>
        <v>1</v>
      </c>
      <c r="Y56" s="159"/>
      <c r="Z56" s="123">
        <f>Z55</f>
        <v>18.4</v>
      </c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29"/>
      <c r="B57" s="122"/>
      <c r="C57" s="123" t="s">
        <v>217</v>
      </c>
      <c r="G57" s="236" t="s">
        <v>222</v>
      </c>
      <c r="H57" s="320"/>
      <c r="I57" s="123" t="s">
        <v>219</v>
      </c>
      <c r="J57" s="314"/>
      <c r="N57" s="121"/>
      <c r="O57" s="236" t="s">
        <v>223</v>
      </c>
      <c r="P57" s="320"/>
      <c r="V57" s="322"/>
      <c r="W57" s="327">
        <f>W55</f>
        <v>61.0333</v>
      </c>
      <c r="X57" s="324">
        <f>X55</f>
        <v>1</v>
      </c>
      <c r="Y57" s="159"/>
      <c r="Z57" s="123">
        <f>Z55</f>
        <v>18.4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29"/>
      <c r="B58" s="122"/>
      <c r="C58" s="123" t="s">
        <v>218</v>
      </c>
      <c r="G58" s="236" t="s">
        <v>222</v>
      </c>
      <c r="H58" s="320"/>
      <c r="I58" s="123" t="s">
        <v>210</v>
      </c>
      <c r="J58" s="314"/>
      <c r="N58" s="121"/>
      <c r="O58" s="236" t="s">
        <v>221</v>
      </c>
      <c r="P58" s="320"/>
      <c r="V58" s="322"/>
      <c r="W58" s="327">
        <f>W55</f>
        <v>61.0333</v>
      </c>
      <c r="X58" s="324">
        <f>X55</f>
        <v>1</v>
      </c>
      <c r="Y58" s="159"/>
      <c r="Z58" s="123">
        <f>Z55</f>
        <v>18.4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9"/>
      <c r="B59" s="122"/>
      <c r="C59" s="123" t="s">
        <v>211</v>
      </c>
      <c r="G59" s="236" t="s">
        <v>221</v>
      </c>
      <c r="H59" s="320"/>
      <c r="I59" s="123" t="s">
        <v>213</v>
      </c>
      <c r="J59" s="314"/>
      <c r="N59" s="121"/>
      <c r="O59" s="236" t="s">
        <v>221</v>
      </c>
      <c r="P59" s="320"/>
      <c r="V59" s="322"/>
      <c r="W59" s="327">
        <f>W55</f>
        <v>61.0333</v>
      </c>
      <c r="X59" s="324">
        <f>X55</f>
        <v>1</v>
      </c>
      <c r="Y59" s="159"/>
      <c r="Z59" s="123">
        <f>Z55</f>
        <v>18.4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3" s="119" customFormat="1" ht="17.25" customHeight="1">
      <c r="A60" s="329"/>
      <c r="B60" s="122"/>
      <c r="C60" s="123" t="s">
        <v>214</v>
      </c>
      <c r="D60" s="123"/>
      <c r="E60" s="123"/>
      <c r="F60" s="123"/>
      <c r="G60" s="236" t="s">
        <v>222</v>
      </c>
      <c r="H60" s="320"/>
      <c r="I60" s="123"/>
      <c r="J60" s="314"/>
      <c r="K60" s="123"/>
      <c r="L60" s="123"/>
      <c r="M60" s="123"/>
      <c r="N60" s="121"/>
      <c r="O60" s="123"/>
      <c r="P60" s="123"/>
      <c r="Q60" s="123"/>
      <c r="R60" s="123"/>
      <c r="S60" s="123"/>
      <c r="T60" s="123"/>
      <c r="U60" s="123"/>
      <c r="V60" s="322"/>
      <c r="W60" s="327">
        <f>W55</f>
        <v>61.0333</v>
      </c>
      <c r="X60" s="324">
        <f>X55</f>
        <v>1</v>
      </c>
      <c r="Y60" s="159"/>
      <c r="Z60" s="123">
        <f>Z55</f>
        <v>18.4</v>
      </c>
      <c r="AA60" s="123"/>
      <c r="AB60" s="123"/>
      <c r="AC60" s="195"/>
      <c r="AD60" s="123"/>
      <c r="AE60" s="123"/>
      <c r="AF60" s="121"/>
      <c r="AG60" s="123"/>
      <c r="AH60" s="159"/>
      <c r="AI60" s="159"/>
      <c r="AJ60" s="159"/>
      <c r="AK60" s="159"/>
      <c r="AL60" s="159"/>
      <c r="AM60" s="159"/>
      <c r="AN60" s="159"/>
      <c r="AO60" s="159"/>
      <c r="AP60" s="159"/>
      <c r="AQ60" s="123"/>
    </row>
    <row r="61" spans="1:42" s="123" customFormat="1" ht="17.25" customHeight="1">
      <c r="A61" s="329"/>
      <c r="B61" s="122"/>
      <c r="C61" s="123" t="s">
        <v>212</v>
      </c>
      <c r="G61" s="236" t="s">
        <v>221</v>
      </c>
      <c r="H61" s="320"/>
      <c r="J61" s="314"/>
      <c r="N61" s="121"/>
      <c r="V61" s="322"/>
      <c r="W61" s="327">
        <f>W55</f>
        <v>61.0333</v>
      </c>
      <c r="X61" s="324">
        <f>X55</f>
        <v>1</v>
      </c>
      <c r="Y61" s="159"/>
      <c r="Z61" s="123">
        <f>Z55</f>
        <v>18.4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9"/>
      <c r="B62" s="122"/>
      <c r="G62" s="236"/>
      <c r="H62" s="348" t="s">
        <v>66</v>
      </c>
      <c r="I62" s="282">
        <v>6</v>
      </c>
      <c r="J62" s="282">
        <v>6.7</v>
      </c>
      <c r="K62" s="282">
        <v>6.2</v>
      </c>
      <c r="L62" s="282">
        <v>6.2</v>
      </c>
      <c r="M62" s="282">
        <v>5.6</v>
      </c>
      <c r="N62" s="282"/>
      <c r="O62" s="282"/>
      <c r="P62" s="282"/>
      <c r="Q62" s="282"/>
      <c r="R62" s="344"/>
      <c r="S62" s="325">
        <f>ROUND((SUM(I62:Q62,-(MAX(I62:Q62)),-(MIN(I62:Q62)))/(JUDGES_COUNT-2))*__fr_e__*10,4)</f>
        <v>18.4</v>
      </c>
      <c r="V62" s="322"/>
      <c r="W62" s="327">
        <f>W55</f>
        <v>61.0333</v>
      </c>
      <c r="X62" s="324">
        <f>X55</f>
        <v>1</v>
      </c>
      <c r="Y62" s="159"/>
      <c r="Z62" s="123">
        <f>Z55</f>
        <v>18.4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9"/>
      <c r="B63" s="122"/>
      <c r="G63" s="236"/>
      <c r="H63" s="348" t="s">
        <v>12</v>
      </c>
      <c r="I63" s="282">
        <v>6.1</v>
      </c>
      <c r="J63" s="282">
        <v>5.8</v>
      </c>
      <c r="K63" s="282">
        <v>6.4</v>
      </c>
      <c r="L63" s="282">
        <v>6.3</v>
      </c>
      <c r="M63" s="282">
        <v>6.3</v>
      </c>
      <c r="N63" s="282"/>
      <c r="O63" s="282"/>
      <c r="P63" s="282"/>
      <c r="Q63" s="282"/>
      <c r="R63" s="344"/>
      <c r="S63" s="325">
        <f>ROUND((SUM(I63:Q63,-(MAX(I63:Q63)),-(MIN(I63:Q63)))/(JUDGES_COUNT-2))*__fr_ai__*10,4)</f>
        <v>24.9333</v>
      </c>
      <c r="V63" s="322"/>
      <c r="W63" s="327">
        <f>W55</f>
        <v>61.0333</v>
      </c>
      <c r="X63" s="324">
        <f>X55</f>
        <v>1</v>
      </c>
      <c r="Y63" s="159"/>
      <c r="Z63" s="123">
        <f>Z55</f>
        <v>18.4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9"/>
      <c r="B64" s="122"/>
      <c r="G64" s="236"/>
      <c r="H64" s="348" t="s">
        <v>64</v>
      </c>
      <c r="I64" s="282">
        <v>6.2</v>
      </c>
      <c r="J64" s="282">
        <v>6</v>
      </c>
      <c r="K64" s="282">
        <v>5.3</v>
      </c>
      <c r="L64" s="282">
        <v>6.5</v>
      </c>
      <c r="M64" s="282">
        <v>5.5</v>
      </c>
      <c r="N64" s="282"/>
      <c r="O64" s="282"/>
      <c r="P64" s="282"/>
      <c r="Q64" s="282"/>
      <c r="R64" s="344"/>
      <c r="S64" s="325">
        <f>ROUND((SUM(I64:Q64,-(MAX(I64:Q64)),-(MIN(I64:Q64)))/(JUDGES_COUNT-2))*__fr_d__*10,4)</f>
        <v>17.7</v>
      </c>
      <c r="V64" s="322"/>
      <c r="W64" s="327">
        <f>W55</f>
        <v>61.0333</v>
      </c>
      <c r="X64" s="324">
        <f>X55</f>
        <v>1</v>
      </c>
      <c r="Y64" s="159"/>
      <c r="Z64" s="123">
        <f>Z55</f>
        <v>18.4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9"/>
      <c r="B65" s="122"/>
      <c r="G65" s="236"/>
      <c r="H65" s="320"/>
      <c r="J65" s="314"/>
      <c r="N65" s="121"/>
      <c r="V65" s="322"/>
      <c r="W65" s="327">
        <f>W55</f>
        <v>61.0333</v>
      </c>
      <c r="X65" s="324">
        <f>X55</f>
        <v>1</v>
      </c>
      <c r="Y65" s="159"/>
      <c r="Z65" s="123">
        <f>Z55</f>
        <v>18.4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9"/>
      <c r="B66" s="122">
        <v>2</v>
      </c>
      <c r="C66" s="114" t="s">
        <v>226</v>
      </c>
      <c r="G66" s="236"/>
      <c r="H66" s="320"/>
      <c r="I66" s="363"/>
      <c r="J66" s="314"/>
      <c r="N66" s="121"/>
      <c r="O66" s="236"/>
      <c r="P66" s="320"/>
      <c r="T66" s="205"/>
      <c r="U66" s="256">
        <f>SUM(S73:S75,T66)</f>
        <v>57.366699999999994</v>
      </c>
      <c r="V66" s="257">
        <f>ROUND(U66*FREE_PART,4)</f>
        <v>57.3667</v>
      </c>
      <c r="W66" s="352">
        <f>U66</f>
        <v>57.366699999999994</v>
      </c>
      <c r="X66" s="324">
        <f>[1]!sn_val(B66)</f>
        <v>2</v>
      </c>
      <c r="Y66" s="159">
        <v>7</v>
      </c>
      <c r="Z66" s="123">
        <f>S73</f>
        <v>17.5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9"/>
      <c r="B67" s="122"/>
      <c r="C67" s="123" t="s">
        <v>196</v>
      </c>
      <c r="G67" s="236" t="s">
        <v>224</v>
      </c>
      <c r="H67" s="320"/>
      <c r="I67" s="123" t="s">
        <v>193</v>
      </c>
      <c r="J67" s="314"/>
      <c r="N67" s="121"/>
      <c r="O67" s="236" t="s">
        <v>223</v>
      </c>
      <c r="P67" s="320"/>
      <c r="V67" s="322"/>
      <c r="W67" s="327">
        <f>W66</f>
        <v>57.366699999999994</v>
      </c>
      <c r="X67" s="324">
        <f>X66</f>
        <v>2</v>
      </c>
      <c r="Y67" s="159"/>
      <c r="Z67" s="123">
        <f>Z66</f>
        <v>17.5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9"/>
      <c r="B68" s="122"/>
      <c r="C68" s="123" t="s">
        <v>201</v>
      </c>
      <c r="G68" s="236" t="s">
        <v>222</v>
      </c>
      <c r="H68" s="320"/>
      <c r="I68" s="123" t="s">
        <v>197</v>
      </c>
      <c r="J68" s="314"/>
      <c r="N68" s="121"/>
      <c r="O68" s="236" t="s">
        <v>225</v>
      </c>
      <c r="P68" s="320"/>
      <c r="V68" s="322"/>
      <c r="W68" s="327">
        <f>W66</f>
        <v>57.366699999999994</v>
      </c>
      <c r="X68" s="324">
        <f>X66</f>
        <v>2</v>
      </c>
      <c r="Y68" s="159"/>
      <c r="Z68" s="123">
        <f>Z66</f>
        <v>17.5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9"/>
      <c r="B69" s="122"/>
      <c r="C69" s="123" t="s">
        <v>195</v>
      </c>
      <c r="G69" s="236" t="s">
        <v>224</v>
      </c>
      <c r="H69" s="320"/>
      <c r="I69" s="123" t="s">
        <v>199</v>
      </c>
      <c r="J69" s="314"/>
      <c r="N69" s="121"/>
      <c r="O69" s="236" t="s">
        <v>224</v>
      </c>
      <c r="P69" s="320"/>
      <c r="V69" s="322"/>
      <c r="W69" s="327">
        <f>W66</f>
        <v>57.366699999999994</v>
      </c>
      <c r="X69" s="324">
        <f>X66</f>
        <v>2</v>
      </c>
      <c r="Y69" s="159"/>
      <c r="Z69" s="123">
        <f>Z66</f>
        <v>17.5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9"/>
      <c r="B70" s="122"/>
      <c r="C70" s="123" t="s">
        <v>198</v>
      </c>
      <c r="G70" s="236" t="s">
        <v>224</v>
      </c>
      <c r="H70" s="320"/>
      <c r="I70" s="123" t="s">
        <v>192</v>
      </c>
      <c r="J70" s="314"/>
      <c r="N70" s="121"/>
      <c r="O70" s="236" t="s">
        <v>223</v>
      </c>
      <c r="P70" s="320"/>
      <c r="V70" s="322"/>
      <c r="W70" s="327">
        <f>W66</f>
        <v>57.366699999999994</v>
      </c>
      <c r="X70" s="324">
        <f>X66</f>
        <v>2</v>
      </c>
      <c r="Y70" s="159"/>
      <c r="Z70" s="123">
        <f>Z66</f>
        <v>17.5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9"/>
      <c r="B71" s="122"/>
      <c r="C71" s="123" t="s">
        <v>194</v>
      </c>
      <c r="G71" s="236" t="s">
        <v>223</v>
      </c>
      <c r="H71" s="320"/>
      <c r="I71" s="123" t="s">
        <v>200</v>
      </c>
      <c r="J71" s="314"/>
      <c r="N71" s="121"/>
      <c r="O71" s="236" t="s">
        <v>222</v>
      </c>
      <c r="P71" s="320"/>
      <c r="Q71" s="123" t="s">
        <v>2</v>
      </c>
      <c r="V71" s="322"/>
      <c r="W71" s="327">
        <f>W66</f>
        <v>57.366699999999994</v>
      </c>
      <c r="X71" s="324">
        <f>X66</f>
        <v>2</v>
      </c>
      <c r="Y71" s="159"/>
      <c r="Z71" s="123">
        <f>Z66</f>
        <v>17.5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9"/>
      <c r="B72" s="122"/>
      <c r="C72" s="123" t="s">
        <v>191</v>
      </c>
      <c r="G72" s="236" t="s">
        <v>223</v>
      </c>
      <c r="H72" s="320"/>
      <c r="I72" s="123" t="s">
        <v>190</v>
      </c>
      <c r="J72" s="314"/>
      <c r="N72" s="121"/>
      <c r="O72" s="236" t="s">
        <v>222</v>
      </c>
      <c r="P72" s="320"/>
      <c r="Q72" s="123" t="s">
        <v>2</v>
      </c>
      <c r="V72" s="322"/>
      <c r="W72" s="327">
        <f>W66</f>
        <v>57.366699999999994</v>
      </c>
      <c r="X72" s="324">
        <f>X66</f>
        <v>2</v>
      </c>
      <c r="Y72" s="159"/>
      <c r="Z72" s="123">
        <f>Z66</f>
        <v>17.5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9"/>
      <c r="B73" s="122"/>
      <c r="G73" s="236"/>
      <c r="H73" s="348" t="s">
        <v>66</v>
      </c>
      <c r="I73" s="282">
        <v>5.8</v>
      </c>
      <c r="J73" s="282">
        <v>6.6</v>
      </c>
      <c r="K73" s="282">
        <v>5.8</v>
      </c>
      <c r="L73" s="282">
        <v>5.9</v>
      </c>
      <c r="M73" s="282">
        <v>4.5</v>
      </c>
      <c r="N73" s="282"/>
      <c r="O73" s="282"/>
      <c r="P73" s="349"/>
      <c r="Q73" s="282"/>
      <c r="R73" s="344"/>
      <c r="S73" s="325">
        <f>ROUND((SUM(I73:Q73,-(MAX(I73:Q73)),-(MIN(I73:Q73)))/(JUDGES_COUNT-2))*__fr_e__*10,4)</f>
        <v>17.5</v>
      </c>
      <c r="V73" s="322"/>
      <c r="W73" s="327">
        <f>W66</f>
        <v>57.366699999999994</v>
      </c>
      <c r="X73" s="324">
        <f>X66</f>
        <v>2</v>
      </c>
      <c r="Y73" s="159"/>
      <c r="Z73" s="123">
        <f>Z66</f>
        <v>17.5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9"/>
      <c r="B74" s="122"/>
      <c r="G74" s="236"/>
      <c r="H74" s="348" t="s">
        <v>12</v>
      </c>
      <c r="I74" s="282">
        <v>5.7</v>
      </c>
      <c r="J74" s="282">
        <v>5.7</v>
      </c>
      <c r="K74" s="282">
        <v>5.5</v>
      </c>
      <c r="L74" s="282">
        <v>5.9</v>
      </c>
      <c r="M74" s="282">
        <v>6.2</v>
      </c>
      <c r="N74" s="282"/>
      <c r="O74" s="282"/>
      <c r="P74" s="349"/>
      <c r="Q74" s="282"/>
      <c r="R74" s="344"/>
      <c r="S74" s="325">
        <f>ROUND((SUM(I74:Q74,-(MAX(I74:Q74)),-(MIN(I74:Q74)))/(JUDGES_COUNT-2))*__fr_ai__*10,4)</f>
        <v>23.0667</v>
      </c>
      <c r="V74" s="322"/>
      <c r="W74" s="327">
        <f>W66</f>
        <v>57.366699999999994</v>
      </c>
      <c r="X74" s="324">
        <f>X66</f>
        <v>2</v>
      </c>
      <c r="Y74" s="159"/>
      <c r="Z74" s="123">
        <f>Z66</f>
        <v>17.5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9"/>
      <c r="B75" s="122"/>
      <c r="G75" s="236"/>
      <c r="H75" s="348" t="s">
        <v>64</v>
      </c>
      <c r="I75" s="282">
        <v>6</v>
      </c>
      <c r="J75" s="282">
        <v>5.8</v>
      </c>
      <c r="K75" s="282">
        <v>5</v>
      </c>
      <c r="L75" s="282">
        <v>6.4</v>
      </c>
      <c r="M75" s="282">
        <v>4.7</v>
      </c>
      <c r="N75" s="282"/>
      <c r="O75" s="282"/>
      <c r="P75" s="349"/>
      <c r="Q75" s="282"/>
      <c r="R75" s="344"/>
      <c r="S75" s="325">
        <f>ROUND((SUM(I75:Q75,-(MAX(I75:Q75)),-(MIN(I75:Q75)))/(JUDGES_COUNT-2))*__fr_d__*10,4)</f>
        <v>16.8</v>
      </c>
      <c r="V75" s="322"/>
      <c r="W75" s="327">
        <f>W66</f>
        <v>57.366699999999994</v>
      </c>
      <c r="X75" s="324">
        <f>X66</f>
        <v>2</v>
      </c>
      <c r="Y75" s="159"/>
      <c r="Z75" s="123">
        <f>Z66</f>
        <v>17.5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9"/>
      <c r="B76" s="122"/>
      <c r="G76" s="236"/>
      <c r="H76" s="320"/>
      <c r="J76" s="314"/>
      <c r="N76" s="121"/>
      <c r="O76" s="236"/>
      <c r="P76" s="320"/>
      <c r="V76" s="322"/>
      <c r="W76" s="327">
        <f>W66</f>
        <v>57.366699999999994</v>
      </c>
      <c r="X76" s="324">
        <f>X66</f>
        <v>2</v>
      </c>
      <c r="Y76" s="159"/>
      <c r="Z76" s="123">
        <f>Z66</f>
        <v>17.5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9"/>
      <c r="B77" s="122">
        <v>3</v>
      </c>
      <c r="C77" s="114" t="s">
        <v>229</v>
      </c>
      <c r="E77" s="306"/>
      <c r="G77" s="316"/>
      <c r="H77" s="319"/>
      <c r="I77" s="308"/>
      <c r="J77" s="314"/>
      <c r="K77" s="306"/>
      <c r="M77" s="306"/>
      <c r="N77" s="315"/>
      <c r="O77" s="316"/>
      <c r="P77" s="319"/>
      <c r="Q77" s="308"/>
      <c r="T77" s="205"/>
      <c r="U77" s="256">
        <f>SUM(S84:S86,T77)</f>
        <v>77.3</v>
      </c>
      <c r="V77" s="257">
        <f>ROUND(U77*FREE_PART,4)</f>
        <v>77.3</v>
      </c>
      <c r="W77" s="352">
        <f>U77</f>
        <v>77.3</v>
      </c>
      <c r="X77" s="324">
        <f>[1]!sn_val(B77)</f>
        <v>3</v>
      </c>
      <c r="Y77" s="159">
        <v>4</v>
      </c>
      <c r="Z77" s="123">
        <f>S84</f>
        <v>23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9"/>
      <c r="B78" s="122"/>
      <c r="C78" s="308" t="s">
        <v>164</v>
      </c>
      <c r="E78" s="306"/>
      <c r="G78" s="316" t="s">
        <v>221</v>
      </c>
      <c r="H78" s="319"/>
      <c r="I78" s="308" t="s">
        <v>169</v>
      </c>
      <c r="J78" s="313"/>
      <c r="K78" s="306"/>
      <c r="L78" s="306"/>
      <c r="M78" s="306"/>
      <c r="N78" s="316"/>
      <c r="O78" s="316" t="s">
        <v>221</v>
      </c>
      <c r="P78" s="319"/>
      <c r="Q78" s="308"/>
      <c r="V78" s="322"/>
      <c r="W78" s="327">
        <f>W77</f>
        <v>77.3</v>
      </c>
      <c r="X78" s="324">
        <f>X77</f>
        <v>3</v>
      </c>
      <c r="Y78" s="159"/>
      <c r="Z78" s="123">
        <f>Z77</f>
        <v>23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9"/>
      <c r="B79" s="122"/>
      <c r="C79" s="363" t="s">
        <v>167</v>
      </c>
      <c r="E79" s="306"/>
      <c r="G79" s="316" t="s">
        <v>220</v>
      </c>
      <c r="H79" s="319"/>
      <c r="I79" s="310" t="s">
        <v>161</v>
      </c>
      <c r="J79" s="314"/>
      <c r="K79" s="306"/>
      <c r="M79" s="306"/>
      <c r="N79" s="315"/>
      <c r="O79" s="316" t="s">
        <v>221</v>
      </c>
      <c r="P79" s="319"/>
      <c r="Q79" s="308"/>
      <c r="V79" s="322"/>
      <c r="W79" s="327">
        <f>W77</f>
        <v>77.3</v>
      </c>
      <c r="X79" s="324">
        <f>X77</f>
        <v>3</v>
      </c>
      <c r="Y79" s="159"/>
      <c r="Z79" s="123">
        <f>Z77</f>
        <v>23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9"/>
      <c r="B80" s="122"/>
      <c r="C80" s="310" t="s">
        <v>165</v>
      </c>
      <c r="E80" s="306"/>
      <c r="G80" s="316" t="s">
        <v>221</v>
      </c>
      <c r="H80" s="319"/>
      <c r="I80" s="308" t="s">
        <v>170</v>
      </c>
      <c r="J80" s="314"/>
      <c r="K80" s="306"/>
      <c r="M80" s="306"/>
      <c r="N80" s="315"/>
      <c r="O80" s="316" t="s">
        <v>220</v>
      </c>
      <c r="P80" s="319"/>
      <c r="Q80" s="308"/>
      <c r="V80" s="322"/>
      <c r="W80" s="327">
        <f>W77</f>
        <v>77.3</v>
      </c>
      <c r="X80" s="324">
        <f>X77</f>
        <v>3</v>
      </c>
      <c r="Y80" s="159"/>
      <c r="Z80" s="123">
        <f>Z77</f>
        <v>23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9"/>
      <c r="B81" s="122"/>
      <c r="C81" s="308" t="s">
        <v>162</v>
      </c>
      <c r="E81" s="306"/>
      <c r="G81" s="316" t="s">
        <v>221</v>
      </c>
      <c r="H81" s="319"/>
      <c r="I81" s="310" t="s">
        <v>166</v>
      </c>
      <c r="J81" s="314"/>
      <c r="K81" s="309"/>
      <c r="M81" s="308"/>
      <c r="N81" s="315"/>
      <c r="O81" s="316" t="s">
        <v>220</v>
      </c>
      <c r="P81" s="319"/>
      <c r="Q81" s="308"/>
      <c r="V81" s="322"/>
      <c r="W81" s="327">
        <f>W77</f>
        <v>77.3</v>
      </c>
      <c r="X81" s="324">
        <f>X77</f>
        <v>3</v>
      </c>
      <c r="Y81" s="159"/>
      <c r="Z81" s="123">
        <f>Z77</f>
        <v>23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9"/>
      <c r="B82" s="122"/>
      <c r="C82" s="308" t="s">
        <v>168</v>
      </c>
      <c r="E82" s="306"/>
      <c r="G82" s="316" t="s">
        <v>220</v>
      </c>
      <c r="H82" s="319"/>
      <c r="I82" s="310"/>
      <c r="J82" s="314"/>
      <c r="K82" s="306"/>
      <c r="M82" s="306"/>
      <c r="N82" s="315"/>
      <c r="O82" s="307"/>
      <c r="P82" s="319"/>
      <c r="Q82" s="308"/>
      <c r="V82" s="322"/>
      <c r="W82" s="327">
        <f>W77</f>
        <v>77.3</v>
      </c>
      <c r="X82" s="324">
        <f>X77</f>
        <v>3</v>
      </c>
      <c r="Y82" s="159"/>
      <c r="Z82" s="123">
        <f>Z77</f>
        <v>23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9"/>
      <c r="B83" s="122"/>
      <c r="C83" s="306" t="s">
        <v>163</v>
      </c>
      <c r="E83" s="306"/>
      <c r="G83" s="316" t="s">
        <v>221</v>
      </c>
      <c r="H83" s="319"/>
      <c r="I83" s="308"/>
      <c r="J83" s="313"/>
      <c r="K83" s="306"/>
      <c r="L83" s="306"/>
      <c r="M83" s="306"/>
      <c r="N83" s="316"/>
      <c r="O83" s="307"/>
      <c r="P83" s="319"/>
      <c r="Q83" s="310"/>
      <c r="V83" s="322"/>
      <c r="W83" s="327">
        <f>W77</f>
        <v>77.3</v>
      </c>
      <c r="X83" s="324">
        <f>X77</f>
        <v>3</v>
      </c>
      <c r="Y83" s="159"/>
      <c r="Z83" s="123">
        <f>Z77</f>
        <v>23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9"/>
      <c r="B84" s="122"/>
      <c r="C84" s="306"/>
      <c r="E84" s="306"/>
      <c r="G84" s="316"/>
      <c r="H84" s="338" t="s">
        <v>66</v>
      </c>
      <c r="I84" s="340">
        <v>7.5</v>
      </c>
      <c r="J84" s="340">
        <v>7.4</v>
      </c>
      <c r="K84" s="340">
        <v>7.7</v>
      </c>
      <c r="L84" s="340">
        <v>7.8</v>
      </c>
      <c r="M84" s="340">
        <v>7.9</v>
      </c>
      <c r="N84" s="340"/>
      <c r="O84" s="340"/>
      <c r="P84" s="347"/>
      <c r="Q84" s="342"/>
      <c r="R84" s="344"/>
      <c r="S84" s="325">
        <f>ROUND((SUM(I84:Q84,-(MAX(I84:Q84)),-(MIN(I84:Q84)))/(JUDGES_COUNT-2))*__fr_e__*10,4)</f>
        <v>23</v>
      </c>
      <c r="V84" s="322"/>
      <c r="W84" s="327">
        <f>W77</f>
        <v>77.3</v>
      </c>
      <c r="X84" s="324">
        <f>X77</f>
        <v>3</v>
      </c>
      <c r="Y84" s="159"/>
      <c r="Z84" s="123">
        <f>Z77</f>
        <v>23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9"/>
      <c r="B85" s="122"/>
      <c r="C85" s="306"/>
      <c r="E85" s="306"/>
      <c r="G85" s="316"/>
      <c r="H85" s="338" t="s">
        <v>12</v>
      </c>
      <c r="I85" s="340">
        <v>8</v>
      </c>
      <c r="J85" s="340">
        <v>7.6</v>
      </c>
      <c r="K85" s="340">
        <v>7.7</v>
      </c>
      <c r="L85" s="340">
        <v>7.8</v>
      </c>
      <c r="M85" s="340">
        <v>7.6</v>
      </c>
      <c r="N85" s="340"/>
      <c r="O85" s="340"/>
      <c r="P85" s="347"/>
      <c r="Q85" s="342"/>
      <c r="R85" s="344"/>
      <c r="S85" s="325">
        <f>ROUND((SUM(I85:Q85,-(MAX(I85:Q85)),-(MIN(I85:Q85)))/(JUDGES_COUNT-2))*__fr_ai__*10,4)</f>
        <v>30.8</v>
      </c>
      <c r="V85" s="322"/>
      <c r="W85" s="327">
        <f>W77</f>
        <v>77.3</v>
      </c>
      <c r="X85" s="324">
        <f>X77</f>
        <v>3</v>
      </c>
      <c r="Y85" s="159"/>
      <c r="Z85" s="123">
        <f>Z77</f>
        <v>23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9"/>
      <c r="B86" s="122"/>
      <c r="C86" s="306"/>
      <c r="E86" s="306"/>
      <c r="G86" s="316"/>
      <c r="H86" s="338" t="s">
        <v>64</v>
      </c>
      <c r="I86" s="340">
        <v>8.1</v>
      </c>
      <c r="J86" s="340">
        <v>8</v>
      </c>
      <c r="K86" s="340">
        <v>7.8</v>
      </c>
      <c r="L86" s="340">
        <v>7.7</v>
      </c>
      <c r="M86" s="340">
        <v>7</v>
      </c>
      <c r="N86" s="340"/>
      <c r="O86" s="340"/>
      <c r="P86" s="347"/>
      <c r="Q86" s="342"/>
      <c r="R86" s="344"/>
      <c r="S86" s="325">
        <f>ROUND((SUM(I86:Q86,-(MAX(I86:Q86)),-(MIN(I86:Q86)))/(JUDGES_COUNT-2))*__fr_d__*10,4)</f>
        <v>23.5</v>
      </c>
      <c r="V86" s="322"/>
      <c r="W86" s="327">
        <f>W77</f>
        <v>77.3</v>
      </c>
      <c r="X86" s="324">
        <f>X77</f>
        <v>3</v>
      </c>
      <c r="Y86" s="159"/>
      <c r="Z86" s="123">
        <f>Z77</f>
        <v>23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9"/>
      <c r="B87" s="122"/>
      <c r="C87" s="306"/>
      <c r="E87" s="306"/>
      <c r="G87" s="316"/>
      <c r="H87" s="319"/>
      <c r="I87" s="308"/>
      <c r="J87" s="313"/>
      <c r="K87" s="306"/>
      <c r="L87" s="306"/>
      <c r="M87" s="306"/>
      <c r="N87" s="316"/>
      <c r="O87" s="307"/>
      <c r="P87" s="319"/>
      <c r="Q87" s="310"/>
      <c r="V87" s="322"/>
      <c r="W87" s="327">
        <f>W77</f>
        <v>77.3</v>
      </c>
      <c r="X87" s="324">
        <f>X77</f>
        <v>3</v>
      </c>
      <c r="Y87" s="159"/>
      <c r="Z87" s="123">
        <f>Z77</f>
        <v>23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9"/>
      <c r="B88" s="122">
        <v>4</v>
      </c>
      <c r="C88" s="114" t="s">
        <v>226</v>
      </c>
      <c r="G88" s="236"/>
      <c r="H88" s="320"/>
      <c r="J88" s="314"/>
      <c r="N88" s="121"/>
      <c r="O88" s="236"/>
      <c r="P88" s="320"/>
      <c r="T88" s="205"/>
      <c r="U88" s="256">
        <f>SUM(S95:S97,T88)</f>
        <v>61.4333</v>
      </c>
      <c r="V88" s="257">
        <f>ROUND(U88*FREE_PART,4)</f>
        <v>61.4333</v>
      </c>
      <c r="W88" s="352">
        <f>U88</f>
        <v>61.4333</v>
      </c>
      <c r="X88" s="324">
        <f>[1]!sn_val(B88)</f>
        <v>4</v>
      </c>
      <c r="Y88" s="159">
        <v>8</v>
      </c>
      <c r="Z88" s="123">
        <f>S95</f>
        <v>18.7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9"/>
      <c r="B89" s="122"/>
      <c r="C89" s="123" t="s">
        <v>201</v>
      </c>
      <c r="G89" s="236" t="s">
        <v>222</v>
      </c>
      <c r="H89" s="320"/>
      <c r="I89" s="123" t="s">
        <v>200</v>
      </c>
      <c r="J89" s="314"/>
      <c r="N89" s="121"/>
      <c r="O89" s="236" t="s">
        <v>222</v>
      </c>
      <c r="P89" s="320"/>
      <c r="V89" s="322"/>
      <c r="W89" s="327">
        <f>W88</f>
        <v>61.4333</v>
      </c>
      <c r="X89" s="324">
        <f>X88</f>
        <v>4</v>
      </c>
      <c r="Y89" s="159"/>
      <c r="Z89" s="123">
        <f>Z88</f>
        <v>18.7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9"/>
      <c r="B90" s="122"/>
      <c r="C90" s="123" t="s">
        <v>209</v>
      </c>
      <c r="G90" s="236" t="s">
        <v>220</v>
      </c>
      <c r="H90" s="320"/>
      <c r="I90" s="123" t="s">
        <v>204</v>
      </c>
      <c r="J90" s="314"/>
      <c r="N90" s="121"/>
      <c r="O90" s="236" t="s">
        <v>222</v>
      </c>
      <c r="P90" s="320"/>
      <c r="V90" s="322"/>
      <c r="W90" s="327">
        <f>W88</f>
        <v>61.4333</v>
      </c>
      <c r="X90" s="324">
        <f>X88</f>
        <v>4</v>
      </c>
      <c r="Y90" s="159"/>
      <c r="Z90" s="123">
        <f>Z88</f>
        <v>18.7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9"/>
      <c r="B91" s="122"/>
      <c r="C91" s="123" t="s">
        <v>205</v>
      </c>
      <c r="G91" s="236" t="s">
        <v>222</v>
      </c>
      <c r="H91" s="320"/>
      <c r="I91" s="123" t="s">
        <v>203</v>
      </c>
      <c r="J91" s="314"/>
      <c r="N91" s="121"/>
      <c r="O91" s="236" t="s">
        <v>222</v>
      </c>
      <c r="P91" s="320"/>
      <c r="V91" s="322"/>
      <c r="W91" s="327">
        <f>W88</f>
        <v>61.4333</v>
      </c>
      <c r="X91" s="324">
        <f>X88</f>
        <v>4</v>
      </c>
      <c r="Y91" s="159"/>
      <c r="Z91" s="123">
        <f>Z88</f>
        <v>18.7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9"/>
      <c r="B92" s="122"/>
      <c r="C92" s="123" t="s">
        <v>202</v>
      </c>
      <c r="G92" s="236" t="s">
        <v>221</v>
      </c>
      <c r="H92" s="320"/>
      <c r="I92" s="123" t="s">
        <v>207</v>
      </c>
      <c r="J92" s="314"/>
      <c r="N92" s="121"/>
      <c r="O92" s="236" t="s">
        <v>220</v>
      </c>
      <c r="P92" s="320"/>
      <c r="V92" s="322"/>
      <c r="W92" s="327">
        <f>W88</f>
        <v>61.4333</v>
      </c>
      <c r="X92" s="324">
        <f>X88</f>
        <v>4</v>
      </c>
      <c r="Y92" s="159"/>
      <c r="Z92" s="123">
        <f>Z88</f>
        <v>18.7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9"/>
      <c r="B93" s="122"/>
      <c r="C93" s="123" t="s">
        <v>208</v>
      </c>
      <c r="G93" s="236" t="s">
        <v>221</v>
      </c>
      <c r="H93" s="320"/>
      <c r="I93" s="123" t="s">
        <v>191</v>
      </c>
      <c r="J93" s="314"/>
      <c r="N93" s="121"/>
      <c r="O93" s="236" t="s">
        <v>222</v>
      </c>
      <c r="P93" s="320"/>
      <c r="Q93" s="123" t="s">
        <v>2</v>
      </c>
      <c r="V93" s="322"/>
      <c r="W93" s="327">
        <f>W88</f>
        <v>61.4333</v>
      </c>
      <c r="X93" s="324">
        <f>X88</f>
        <v>4</v>
      </c>
      <c r="Y93" s="159"/>
      <c r="Z93" s="123">
        <f>Z88</f>
        <v>18.7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9"/>
      <c r="B94" s="122"/>
      <c r="C94" s="123" t="s">
        <v>206</v>
      </c>
      <c r="G94" s="236" t="s">
        <v>222</v>
      </c>
      <c r="H94" s="320"/>
      <c r="I94" s="123" t="s">
        <v>192</v>
      </c>
      <c r="J94" s="314"/>
      <c r="N94" s="121"/>
      <c r="O94" s="236" t="s">
        <v>223</v>
      </c>
      <c r="P94" s="320"/>
      <c r="Q94" s="123" t="s">
        <v>2</v>
      </c>
      <c r="V94" s="322"/>
      <c r="W94" s="327">
        <f>W88</f>
        <v>61.4333</v>
      </c>
      <c r="X94" s="324">
        <f>X88</f>
        <v>4</v>
      </c>
      <c r="Y94" s="159"/>
      <c r="Z94" s="123">
        <f>Z88</f>
        <v>18.7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9"/>
      <c r="B95" s="122"/>
      <c r="G95" s="236"/>
      <c r="H95" s="348" t="s">
        <v>66</v>
      </c>
      <c r="I95" s="282">
        <v>6.2</v>
      </c>
      <c r="J95" s="282">
        <v>6.7</v>
      </c>
      <c r="K95" s="282">
        <v>6.4</v>
      </c>
      <c r="L95" s="282">
        <v>6.1</v>
      </c>
      <c r="M95" s="282">
        <v>5.8</v>
      </c>
      <c r="N95" s="282"/>
      <c r="O95" s="282"/>
      <c r="P95" s="349"/>
      <c r="Q95" s="282"/>
      <c r="R95" s="344"/>
      <c r="S95" s="325">
        <f>ROUND((SUM(I95:Q95,-(MAX(I95:Q95)),-(MIN(I95:Q95)))/(JUDGES_COUNT-2))*__fr_e__*10,4)</f>
        <v>18.7</v>
      </c>
      <c r="V95" s="322"/>
      <c r="W95" s="327">
        <f>W88</f>
        <v>61.4333</v>
      </c>
      <c r="X95" s="324">
        <f>X88</f>
        <v>4</v>
      </c>
      <c r="Y95" s="159"/>
      <c r="Z95" s="123">
        <f>Z88</f>
        <v>18.7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9"/>
      <c r="B96" s="122"/>
      <c r="G96" s="236"/>
      <c r="H96" s="348" t="s">
        <v>12</v>
      </c>
      <c r="I96" s="282">
        <v>6</v>
      </c>
      <c r="J96" s="282">
        <v>5.9</v>
      </c>
      <c r="K96" s="282">
        <v>5.8</v>
      </c>
      <c r="L96" s="282">
        <v>6.7</v>
      </c>
      <c r="M96" s="282">
        <v>5.9</v>
      </c>
      <c r="N96" s="282"/>
      <c r="O96" s="282"/>
      <c r="P96" s="349"/>
      <c r="Q96" s="282"/>
      <c r="R96" s="344"/>
      <c r="S96" s="325">
        <f>ROUND((SUM(I96:Q96,-(MAX(I96:Q96)),-(MIN(I96:Q96)))/(JUDGES_COUNT-2))*__fr_ai__*10,4)</f>
        <v>23.7333</v>
      </c>
      <c r="V96" s="322"/>
      <c r="W96" s="327">
        <f>W88</f>
        <v>61.4333</v>
      </c>
      <c r="X96" s="324">
        <f>X88</f>
        <v>4</v>
      </c>
      <c r="Y96" s="159"/>
      <c r="Z96" s="123">
        <f>Z88</f>
        <v>18.7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9"/>
      <c r="B97" s="122"/>
      <c r="G97" s="236"/>
      <c r="H97" s="348" t="s">
        <v>64</v>
      </c>
      <c r="I97" s="282">
        <v>6.5</v>
      </c>
      <c r="J97" s="282">
        <v>6.4</v>
      </c>
      <c r="K97" s="282">
        <v>6.1</v>
      </c>
      <c r="L97" s="282">
        <v>6.8</v>
      </c>
      <c r="M97" s="282">
        <v>6</v>
      </c>
      <c r="N97" s="282"/>
      <c r="O97" s="282"/>
      <c r="P97" s="349"/>
      <c r="Q97" s="282"/>
      <c r="R97" s="344"/>
      <c r="S97" s="325">
        <f>ROUND((SUM(I97:Q97,-(MAX(I97:Q97)),-(MIN(I97:Q97)))/(JUDGES_COUNT-2))*__fr_d__*10,4)</f>
        <v>19</v>
      </c>
      <c r="V97" s="322"/>
      <c r="W97" s="327">
        <f>W88</f>
        <v>61.4333</v>
      </c>
      <c r="X97" s="324">
        <f>X88</f>
        <v>4</v>
      </c>
      <c r="Y97" s="159"/>
      <c r="Z97" s="123">
        <f>Z88</f>
        <v>18.7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9"/>
      <c r="B98" s="122"/>
      <c r="G98" s="236"/>
      <c r="H98" s="320"/>
      <c r="J98" s="314"/>
      <c r="N98" s="121"/>
      <c r="O98" s="236"/>
      <c r="P98" s="320"/>
      <c r="V98" s="322"/>
      <c r="W98" s="327">
        <f>W88</f>
        <v>61.4333</v>
      </c>
      <c r="X98" s="324">
        <f>X88</f>
        <v>4</v>
      </c>
      <c r="Y98" s="159"/>
      <c r="Z98" s="123">
        <f>Z88</f>
        <v>18.7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9"/>
      <c r="B99" s="122">
        <v>5</v>
      </c>
      <c r="C99" s="114" t="s">
        <v>227</v>
      </c>
      <c r="E99" s="306"/>
      <c r="G99" s="316"/>
      <c r="H99" s="319"/>
      <c r="I99" s="113"/>
      <c r="J99" s="313"/>
      <c r="N99" s="121"/>
      <c r="O99" s="235"/>
      <c r="P99" s="318"/>
      <c r="Q99" s="310"/>
      <c r="T99" s="205"/>
      <c r="U99" s="256">
        <f>SUM(S106:S108,T99)</f>
        <v>65.2667</v>
      </c>
      <c r="V99" s="257">
        <f>ROUND(U99*FREE_PART,4)</f>
        <v>65.2667</v>
      </c>
      <c r="W99" s="352">
        <f>U99</f>
        <v>65.2667</v>
      </c>
      <c r="X99" s="324">
        <f>[1]!sn_val(B99)</f>
        <v>5</v>
      </c>
      <c r="Y99" s="159">
        <v>2</v>
      </c>
      <c r="Z99" s="123">
        <f>S106</f>
        <v>20.1</v>
      </c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2" s="123" customFormat="1" ht="17.25" customHeight="1">
      <c r="A100" s="329"/>
      <c r="B100" s="122"/>
      <c r="C100" s="306" t="s">
        <v>145</v>
      </c>
      <c r="E100" s="306"/>
      <c r="G100" s="316" t="s">
        <v>223</v>
      </c>
      <c r="H100" s="319"/>
      <c r="I100" s="308" t="s">
        <v>144</v>
      </c>
      <c r="J100" s="314"/>
      <c r="K100" s="306"/>
      <c r="M100" s="306"/>
      <c r="N100" s="315"/>
      <c r="O100" s="316" t="s">
        <v>223</v>
      </c>
      <c r="P100" s="319"/>
      <c r="Q100" s="310"/>
      <c r="V100" s="322"/>
      <c r="W100" s="327">
        <f>W99</f>
        <v>65.2667</v>
      </c>
      <c r="X100" s="324">
        <f>X99</f>
        <v>5</v>
      </c>
      <c r="Y100" s="159"/>
      <c r="Z100" s="123">
        <f>Z99</f>
        <v>20.1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9"/>
      <c r="B101" s="122"/>
      <c r="C101" s="308" t="s">
        <v>139</v>
      </c>
      <c r="E101" s="306"/>
      <c r="G101" s="316" t="s">
        <v>221</v>
      </c>
      <c r="H101" s="319"/>
      <c r="I101" s="308" t="s">
        <v>146</v>
      </c>
      <c r="J101" s="314"/>
      <c r="K101" s="306"/>
      <c r="M101" s="306"/>
      <c r="N101" s="315"/>
      <c r="O101" s="316" t="s">
        <v>223</v>
      </c>
      <c r="P101" s="319"/>
      <c r="Q101" s="308"/>
      <c r="V101" s="322"/>
      <c r="W101" s="327">
        <f>W99</f>
        <v>65.2667</v>
      </c>
      <c r="X101" s="324">
        <f>X99</f>
        <v>5</v>
      </c>
      <c r="Y101" s="159"/>
      <c r="Z101" s="123">
        <f>Z99</f>
        <v>20.1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9"/>
      <c r="B102" s="122"/>
      <c r="C102" s="306" t="s">
        <v>140</v>
      </c>
      <c r="E102" s="306"/>
      <c r="G102" s="316" t="s">
        <v>222</v>
      </c>
      <c r="H102" s="319"/>
      <c r="I102" s="308" t="s">
        <v>147</v>
      </c>
      <c r="J102" s="313"/>
      <c r="N102" s="121"/>
      <c r="O102" s="316" t="s">
        <v>223</v>
      </c>
      <c r="P102" s="319"/>
      <c r="Q102" s="113" t="s">
        <v>2</v>
      </c>
      <c r="V102" s="322"/>
      <c r="W102" s="327">
        <f>W99</f>
        <v>65.2667</v>
      </c>
      <c r="X102" s="324">
        <f>X99</f>
        <v>5</v>
      </c>
      <c r="Y102" s="159"/>
      <c r="Z102" s="123">
        <f>Z99</f>
        <v>20.1</v>
      </c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9"/>
      <c r="B103" s="122"/>
      <c r="C103" s="363" t="s">
        <v>143</v>
      </c>
      <c r="E103" s="306"/>
      <c r="G103" s="316" t="s">
        <v>223</v>
      </c>
      <c r="H103" s="319"/>
      <c r="I103" s="308" t="s">
        <v>148</v>
      </c>
      <c r="J103" s="313"/>
      <c r="K103" s="306"/>
      <c r="L103" s="308"/>
      <c r="M103" s="308"/>
      <c r="N103" s="316"/>
      <c r="O103" s="316" t="s">
        <v>224</v>
      </c>
      <c r="P103" s="319"/>
      <c r="Q103" s="308" t="s">
        <v>2</v>
      </c>
      <c r="V103" s="322"/>
      <c r="W103" s="327">
        <f>W99</f>
        <v>65.2667</v>
      </c>
      <c r="X103" s="324">
        <f>X99</f>
        <v>5</v>
      </c>
      <c r="Y103" s="159"/>
      <c r="Z103" s="123">
        <f>Z99</f>
        <v>20.1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9"/>
      <c r="B104" s="122"/>
      <c r="C104" s="308" t="s">
        <v>141</v>
      </c>
      <c r="E104" s="306"/>
      <c r="G104" s="316" t="s">
        <v>222</v>
      </c>
      <c r="H104" s="319"/>
      <c r="J104" s="313"/>
      <c r="K104" s="306"/>
      <c r="L104" s="308"/>
      <c r="M104" s="308"/>
      <c r="N104" s="316"/>
      <c r="O104" s="308"/>
      <c r="P104" s="307"/>
      <c r="Q104" s="309"/>
      <c r="V104" s="322"/>
      <c r="W104" s="327">
        <f>W99</f>
        <v>65.2667</v>
      </c>
      <c r="X104" s="324">
        <f>X99</f>
        <v>5</v>
      </c>
      <c r="Y104" s="159"/>
      <c r="Z104" s="123">
        <f>Z99</f>
        <v>20.1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9"/>
      <c r="B105" s="122"/>
      <c r="C105" s="308" t="s">
        <v>142</v>
      </c>
      <c r="E105" s="306"/>
      <c r="G105" s="316" t="s">
        <v>222</v>
      </c>
      <c r="H105" s="319"/>
      <c r="J105" s="313"/>
      <c r="K105" s="306"/>
      <c r="L105" s="308"/>
      <c r="M105" s="308"/>
      <c r="N105" s="316"/>
      <c r="O105" s="308"/>
      <c r="P105" s="307"/>
      <c r="Q105" s="309"/>
      <c r="V105" s="322"/>
      <c r="W105" s="327">
        <f>W99</f>
        <v>65.2667</v>
      </c>
      <c r="X105" s="324">
        <f>X99</f>
        <v>5</v>
      </c>
      <c r="Y105" s="159"/>
      <c r="Z105" s="123">
        <f>Z99</f>
        <v>20.1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9"/>
      <c r="B106" s="122"/>
      <c r="C106" s="308"/>
      <c r="E106" s="306"/>
      <c r="G106" s="316"/>
      <c r="H106" s="338" t="s">
        <v>66</v>
      </c>
      <c r="I106" s="282">
        <v>6.6</v>
      </c>
      <c r="J106" s="340">
        <v>6.9</v>
      </c>
      <c r="K106" s="340">
        <v>6.8</v>
      </c>
      <c r="L106" s="340">
        <v>6.5</v>
      </c>
      <c r="M106" s="340">
        <v>6.7</v>
      </c>
      <c r="N106" s="340"/>
      <c r="O106" s="340"/>
      <c r="P106" s="340"/>
      <c r="Q106" s="342"/>
      <c r="R106" s="344"/>
      <c r="S106" s="325">
        <f>ROUND((SUM(I106:Q106,-(MAX(I106:Q106)),-(MIN(I106:Q106)))/(JUDGES_COUNT-2))*__fr_e__*10,4)</f>
        <v>20.1</v>
      </c>
      <c r="V106" s="322"/>
      <c r="W106" s="327">
        <f>W99</f>
        <v>65.2667</v>
      </c>
      <c r="X106" s="324">
        <f>X99</f>
        <v>5</v>
      </c>
      <c r="Y106" s="159"/>
      <c r="Z106" s="123">
        <f>Z99</f>
        <v>20.1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9"/>
      <c r="B107" s="122"/>
      <c r="C107" s="308"/>
      <c r="E107" s="306"/>
      <c r="G107" s="316"/>
      <c r="H107" s="338" t="s">
        <v>12</v>
      </c>
      <c r="I107" s="282">
        <v>6.6</v>
      </c>
      <c r="J107" s="340">
        <v>6</v>
      </c>
      <c r="K107" s="340">
        <v>7.2</v>
      </c>
      <c r="L107" s="340">
        <v>6.4</v>
      </c>
      <c r="M107" s="340">
        <v>6.1</v>
      </c>
      <c r="N107" s="340"/>
      <c r="O107" s="340"/>
      <c r="P107" s="340"/>
      <c r="Q107" s="342"/>
      <c r="R107" s="344"/>
      <c r="S107" s="325">
        <f>ROUND((SUM(I107:Q107,-(MAX(I107:Q107)),-(MIN(I107:Q107)))/(JUDGES_COUNT-2))*__fr_ai__*10,4)</f>
        <v>25.4667</v>
      </c>
      <c r="V107" s="322"/>
      <c r="W107" s="327">
        <f>W99</f>
        <v>65.2667</v>
      </c>
      <c r="X107" s="324">
        <f>X99</f>
        <v>5</v>
      </c>
      <c r="Y107" s="159"/>
      <c r="Z107" s="123">
        <f>Z99</f>
        <v>20.1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9"/>
      <c r="B108" s="122"/>
      <c r="C108" s="308"/>
      <c r="E108" s="306"/>
      <c r="G108" s="316"/>
      <c r="H108" s="338" t="s">
        <v>64</v>
      </c>
      <c r="I108" s="282">
        <v>6.7</v>
      </c>
      <c r="J108" s="340">
        <v>6.6</v>
      </c>
      <c r="K108" s="340">
        <v>6.1</v>
      </c>
      <c r="L108" s="340">
        <v>6.7</v>
      </c>
      <c r="M108" s="340">
        <v>6.4</v>
      </c>
      <c r="N108" s="340"/>
      <c r="O108" s="340"/>
      <c r="P108" s="340"/>
      <c r="Q108" s="342"/>
      <c r="R108" s="344"/>
      <c r="S108" s="325">
        <f>ROUND((SUM(I108:Q108,-(MAX(I108:Q108)),-(MIN(I108:Q108)))/(JUDGES_COUNT-2))*__fr_d__*10,4)</f>
        <v>19.7</v>
      </c>
      <c r="V108" s="322"/>
      <c r="W108" s="327">
        <f>W99</f>
        <v>65.2667</v>
      </c>
      <c r="X108" s="324">
        <f>X99</f>
        <v>5</v>
      </c>
      <c r="Y108" s="159"/>
      <c r="Z108" s="123">
        <f>Z99</f>
        <v>20.1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9"/>
      <c r="B109" s="122"/>
      <c r="C109" s="308"/>
      <c r="E109" s="306"/>
      <c r="G109" s="316"/>
      <c r="H109" s="319"/>
      <c r="J109" s="313"/>
      <c r="K109" s="306"/>
      <c r="L109" s="308"/>
      <c r="M109" s="308"/>
      <c r="N109" s="316"/>
      <c r="O109" s="308"/>
      <c r="P109" s="307"/>
      <c r="Q109" s="309"/>
      <c r="V109" s="322"/>
      <c r="W109" s="327">
        <f>W99</f>
        <v>65.2667</v>
      </c>
      <c r="X109" s="324">
        <f>X99</f>
        <v>5</v>
      </c>
      <c r="Y109" s="159"/>
      <c r="Z109" s="123">
        <f>Z99</f>
        <v>20.1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3" s="123" customFormat="1" ht="17.25" customHeight="1">
      <c r="A110" s="328"/>
      <c r="B110" s="112">
        <v>6</v>
      </c>
      <c r="C110" s="114" t="s">
        <v>226</v>
      </c>
      <c r="D110" s="113"/>
      <c r="E110" s="113"/>
      <c r="F110" s="113"/>
      <c r="G110" s="113"/>
      <c r="H110" s="113"/>
      <c r="I110" s="114"/>
      <c r="J110" s="115"/>
      <c r="K110" s="115"/>
      <c r="L110" s="116"/>
      <c r="M110" s="117"/>
      <c r="N110" s="117"/>
      <c r="O110" s="118"/>
      <c r="P110" s="117"/>
      <c r="Q110" s="117"/>
      <c r="R110" s="117"/>
      <c r="S110" s="117"/>
      <c r="T110" s="205"/>
      <c r="U110" s="256">
        <f>SUM(S117:S119,T110)</f>
        <v>69.6333</v>
      </c>
      <c r="V110" s="257">
        <f>ROUND(U110*FREE_PART,4)</f>
        <v>69.6333</v>
      </c>
      <c r="W110" s="352">
        <f>U110</f>
        <v>69.6333</v>
      </c>
      <c r="X110" s="323">
        <f>[1]!sn_val(B110)</f>
        <v>6</v>
      </c>
      <c r="Y110" s="118">
        <v>1</v>
      </c>
      <c r="Z110" s="119">
        <f>S117</f>
        <v>21.1</v>
      </c>
      <c r="AA110" s="120"/>
      <c r="AB110" s="11"/>
      <c r="AC110" s="120"/>
      <c r="AD110" s="118"/>
      <c r="AE110" s="118"/>
      <c r="AF110" s="121"/>
      <c r="AG110" s="11"/>
      <c r="AH110" s="67"/>
      <c r="AI110" s="67"/>
      <c r="AJ110" s="67"/>
      <c r="AK110" s="67"/>
      <c r="AL110" s="265"/>
      <c r="AM110" s="265"/>
      <c r="AN110" s="265"/>
      <c r="AO110" s="265"/>
      <c r="AP110" s="265"/>
      <c r="AQ110" s="12"/>
    </row>
    <row r="111" spans="1:42" s="123" customFormat="1" ht="17.25" customHeight="1">
      <c r="A111" s="329"/>
      <c r="B111" s="122"/>
      <c r="C111" s="308" t="s">
        <v>131</v>
      </c>
      <c r="E111" s="306"/>
      <c r="G111" s="316" t="s">
        <v>222</v>
      </c>
      <c r="H111" s="319"/>
      <c r="I111" s="310" t="s">
        <v>128</v>
      </c>
      <c r="J111" s="313"/>
      <c r="N111" s="121"/>
      <c r="O111" s="316" t="s">
        <v>220</v>
      </c>
      <c r="P111" s="319"/>
      <c r="Q111" s="306"/>
      <c r="V111" s="322"/>
      <c r="W111" s="327">
        <f>W110</f>
        <v>69.6333</v>
      </c>
      <c r="X111" s="324">
        <f>X110</f>
        <v>6</v>
      </c>
      <c r="Y111" s="159"/>
      <c r="Z111" s="123">
        <f>Z110</f>
        <v>21.1</v>
      </c>
      <c r="AC111" s="195"/>
      <c r="AF111" s="121"/>
      <c r="AG111" s="126"/>
      <c r="AH111" s="69"/>
      <c r="AI111" s="69"/>
      <c r="AJ111" s="69"/>
      <c r="AK111" s="69"/>
      <c r="AL111" s="69"/>
      <c r="AM111" s="69"/>
      <c r="AN111" s="69"/>
      <c r="AO111" s="69"/>
      <c r="AP111" s="69"/>
    </row>
    <row r="112" spans="1:42" s="123" customFormat="1" ht="17.25" customHeight="1">
      <c r="A112" s="329"/>
      <c r="B112" s="122"/>
      <c r="C112" s="308" t="s">
        <v>137</v>
      </c>
      <c r="E112" s="306"/>
      <c r="G112" s="316" t="s">
        <v>220</v>
      </c>
      <c r="H112" s="319"/>
      <c r="I112" s="363" t="s">
        <v>135</v>
      </c>
      <c r="J112" s="314"/>
      <c r="K112" s="306"/>
      <c r="M112" s="308"/>
      <c r="N112" s="315"/>
      <c r="O112" s="316" t="s">
        <v>221</v>
      </c>
      <c r="P112" s="319"/>
      <c r="Q112" s="308"/>
      <c r="V112" s="322"/>
      <c r="W112" s="327">
        <f>W110</f>
        <v>69.6333</v>
      </c>
      <c r="X112" s="324">
        <f>X110</f>
        <v>6</v>
      </c>
      <c r="Y112" s="159"/>
      <c r="Z112" s="123">
        <f>Z110</f>
        <v>21.1</v>
      </c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3" s="123" customFormat="1" ht="17.25" customHeight="1">
      <c r="A113" s="329"/>
      <c r="B113" s="122"/>
      <c r="C113" s="308" t="s">
        <v>130</v>
      </c>
      <c r="E113" s="306"/>
      <c r="G113" s="316" t="s">
        <v>221</v>
      </c>
      <c r="H113" s="319"/>
      <c r="I113" s="308" t="s">
        <v>136</v>
      </c>
      <c r="J113" s="314"/>
      <c r="K113" s="306"/>
      <c r="M113" s="306"/>
      <c r="N113" s="315"/>
      <c r="O113" s="316" t="s">
        <v>221</v>
      </c>
      <c r="P113" s="319"/>
      <c r="Q113" s="308"/>
      <c r="V113" s="322"/>
      <c r="W113" s="327">
        <f>W110</f>
        <v>69.6333</v>
      </c>
      <c r="X113" s="324">
        <f>X110</f>
        <v>6</v>
      </c>
      <c r="Y113" s="159"/>
      <c r="Z113" s="123">
        <f>Z110</f>
        <v>21.1</v>
      </c>
      <c r="AC113" s="195"/>
      <c r="AF113" s="121"/>
      <c r="AG113" s="5"/>
      <c r="AH113" s="69"/>
      <c r="AI113" s="69"/>
      <c r="AJ113" s="69"/>
      <c r="AK113" s="69"/>
      <c r="AL113" s="69"/>
      <c r="AM113" s="69"/>
      <c r="AN113" s="69"/>
      <c r="AO113" s="69"/>
      <c r="AP113" s="69"/>
      <c r="AQ113" s="119"/>
    </row>
    <row r="114" spans="1:42" s="123" customFormat="1" ht="17.25" customHeight="1">
      <c r="A114" s="329"/>
      <c r="B114" s="122"/>
      <c r="C114" s="308" t="s">
        <v>134</v>
      </c>
      <c r="E114" s="306"/>
      <c r="G114" s="316" t="s">
        <v>220</v>
      </c>
      <c r="H114" s="319"/>
      <c r="I114" s="308" t="s">
        <v>129</v>
      </c>
      <c r="J114" s="313"/>
      <c r="N114" s="121"/>
      <c r="O114" s="316" t="s">
        <v>220</v>
      </c>
      <c r="P114" s="319"/>
      <c r="Q114" s="308"/>
      <c r="V114" s="322"/>
      <c r="W114" s="327">
        <f>W110</f>
        <v>69.6333</v>
      </c>
      <c r="X114" s="324">
        <f>X110</f>
        <v>6</v>
      </c>
      <c r="Y114" s="159"/>
      <c r="Z114" s="123">
        <f>Z110</f>
        <v>21.1</v>
      </c>
      <c r="AC114" s="195"/>
      <c r="AF114" s="121"/>
      <c r="AG114" s="126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spans="1:43" s="123" customFormat="1" ht="17.25" customHeight="1">
      <c r="A115" s="328"/>
      <c r="B115" s="112"/>
      <c r="C115" s="363" t="s">
        <v>127</v>
      </c>
      <c r="D115" s="113"/>
      <c r="E115" s="113"/>
      <c r="F115" s="113"/>
      <c r="G115" s="235" t="s">
        <v>220</v>
      </c>
      <c r="H115" s="318"/>
      <c r="I115" s="308" t="s">
        <v>138</v>
      </c>
      <c r="J115" s="312"/>
      <c r="K115" s="115"/>
      <c r="L115" s="116"/>
      <c r="M115" s="117"/>
      <c r="N115" s="118"/>
      <c r="O115" s="316" t="s">
        <v>222</v>
      </c>
      <c r="P115" s="319"/>
      <c r="Q115" s="308"/>
      <c r="R115" s="117"/>
      <c r="S115" s="117"/>
      <c r="T115" s="117"/>
      <c r="U115" s="117"/>
      <c r="V115" s="351"/>
      <c r="W115" s="326">
        <f>W110</f>
        <v>69.6333</v>
      </c>
      <c r="X115" s="323">
        <f>X110</f>
        <v>6</v>
      </c>
      <c r="Y115" s="117"/>
      <c r="Z115" s="119">
        <f>Z110</f>
        <v>21.1</v>
      </c>
      <c r="AA115" s="119"/>
      <c r="AB115" s="5"/>
      <c r="AC115" s="119"/>
      <c r="AD115" s="117"/>
      <c r="AE115" s="117"/>
      <c r="AF115" s="121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  <c r="AQ115" s="5"/>
    </row>
    <row r="116" spans="1:42" s="123" customFormat="1" ht="17.25" customHeight="1">
      <c r="A116" s="329"/>
      <c r="B116" s="122"/>
      <c r="C116" s="308" t="s">
        <v>133</v>
      </c>
      <c r="E116" s="306"/>
      <c r="G116" s="316" t="s">
        <v>222</v>
      </c>
      <c r="H116" s="319"/>
      <c r="I116" s="113" t="s">
        <v>132</v>
      </c>
      <c r="J116" s="313"/>
      <c r="N116" s="121"/>
      <c r="O116" s="235" t="s">
        <v>220</v>
      </c>
      <c r="P116" s="318"/>
      <c r="Q116" s="310"/>
      <c r="V116" s="322"/>
      <c r="W116" s="327">
        <f>W110</f>
        <v>69.6333</v>
      </c>
      <c r="X116" s="324">
        <f>X110</f>
        <v>6</v>
      </c>
      <c r="Y116" s="159"/>
      <c r="Z116" s="123">
        <f>Z110</f>
        <v>21.1</v>
      </c>
      <c r="AC116" s="195"/>
      <c r="AF116" s="121"/>
      <c r="AG116" s="126"/>
      <c r="AH116" s="69"/>
      <c r="AI116" s="69"/>
      <c r="AJ116" s="69"/>
      <c r="AK116" s="69"/>
      <c r="AL116" s="69"/>
      <c r="AM116" s="69"/>
      <c r="AN116" s="69"/>
      <c r="AO116" s="69"/>
      <c r="AP116" s="69"/>
    </row>
    <row r="117" spans="1:42" s="123" customFormat="1" ht="17.25" customHeight="1">
      <c r="A117" s="329"/>
      <c r="B117" s="122"/>
      <c r="C117" s="308"/>
      <c r="E117" s="306"/>
      <c r="G117" s="316"/>
      <c r="H117" s="338" t="s">
        <v>66</v>
      </c>
      <c r="I117" s="341">
        <v>6.8</v>
      </c>
      <c r="J117" s="340">
        <v>7.2</v>
      </c>
      <c r="K117" s="282">
        <v>7</v>
      </c>
      <c r="L117" s="282">
        <v>7.1</v>
      </c>
      <c r="M117" s="282">
        <v>7</v>
      </c>
      <c r="N117" s="282"/>
      <c r="O117" s="341"/>
      <c r="P117" s="343"/>
      <c r="Q117" s="342"/>
      <c r="R117" s="344"/>
      <c r="S117" s="325">
        <f>ROUND((SUM(I117:Q117,-(MAX(I117:Q117)),-(MIN(I117:Q117)))/(JUDGES_COUNT-2))*__fr_e__*10,4)</f>
        <v>21.1</v>
      </c>
      <c r="V117" s="322"/>
      <c r="W117" s="327">
        <f>W110</f>
        <v>69.6333</v>
      </c>
      <c r="X117" s="324">
        <f>X110</f>
        <v>6</v>
      </c>
      <c r="Y117" s="159"/>
      <c r="Z117" s="123">
        <f>Z110</f>
        <v>21.1</v>
      </c>
      <c r="AC117" s="195"/>
      <c r="AF117" s="121"/>
      <c r="AG117" s="126"/>
      <c r="AH117" s="69"/>
      <c r="AI117" s="69"/>
      <c r="AJ117" s="69"/>
      <c r="AK117" s="69"/>
      <c r="AL117" s="69"/>
      <c r="AM117" s="69"/>
      <c r="AN117" s="69"/>
      <c r="AO117" s="69"/>
      <c r="AP117" s="69"/>
    </row>
    <row r="118" spans="1:42" s="123" customFormat="1" ht="17.25" customHeight="1">
      <c r="A118" s="329"/>
      <c r="B118" s="122"/>
      <c r="C118" s="308"/>
      <c r="E118" s="306"/>
      <c r="G118" s="316"/>
      <c r="H118" s="338" t="s">
        <v>12</v>
      </c>
      <c r="I118" s="341">
        <v>7</v>
      </c>
      <c r="J118" s="340">
        <v>6.2</v>
      </c>
      <c r="K118" s="282">
        <v>6.8</v>
      </c>
      <c r="L118" s="282">
        <v>6.7</v>
      </c>
      <c r="M118" s="282">
        <v>7</v>
      </c>
      <c r="N118" s="282"/>
      <c r="O118" s="341"/>
      <c r="P118" s="343"/>
      <c r="Q118" s="342"/>
      <c r="R118" s="344"/>
      <c r="S118" s="325">
        <f>ROUND((SUM(I118:Q118,-(MAX(I118:Q118)),-(MIN(I118:Q118)))/(JUDGES_COUNT-2))*__fr_ai__*10,4)</f>
        <v>27.3333</v>
      </c>
      <c r="V118" s="322"/>
      <c r="W118" s="327">
        <f>W110</f>
        <v>69.6333</v>
      </c>
      <c r="X118" s="324">
        <f>X110</f>
        <v>6</v>
      </c>
      <c r="Y118" s="159"/>
      <c r="Z118" s="123">
        <f>Z110</f>
        <v>21.1</v>
      </c>
      <c r="AC118" s="195"/>
      <c r="AF118" s="121"/>
      <c r="AG118" s="126"/>
      <c r="AH118" s="69"/>
      <c r="AI118" s="69"/>
      <c r="AJ118" s="69"/>
      <c r="AK118" s="69"/>
      <c r="AL118" s="69"/>
      <c r="AM118" s="69"/>
      <c r="AN118" s="69"/>
      <c r="AO118" s="69"/>
      <c r="AP118" s="69"/>
    </row>
    <row r="119" spans="1:42" s="123" customFormat="1" ht="17.25" customHeight="1">
      <c r="A119" s="329"/>
      <c r="B119" s="122"/>
      <c r="C119" s="308"/>
      <c r="E119" s="306"/>
      <c r="G119" s="316"/>
      <c r="H119" s="338" t="s">
        <v>64</v>
      </c>
      <c r="I119" s="341">
        <v>7.3</v>
      </c>
      <c r="J119" s="340">
        <v>7.2</v>
      </c>
      <c r="K119" s="282">
        <v>6.7</v>
      </c>
      <c r="L119" s="282">
        <v>7.3</v>
      </c>
      <c r="M119" s="282">
        <v>6.5</v>
      </c>
      <c r="N119" s="282"/>
      <c r="O119" s="341"/>
      <c r="P119" s="343"/>
      <c r="Q119" s="342"/>
      <c r="R119" s="344"/>
      <c r="S119" s="325">
        <f>ROUND((SUM(I119:Q119,-(MAX(I119:Q119)),-(MIN(I119:Q119)))/(JUDGES_COUNT-2))*__fr_d__*10,4)</f>
        <v>21.2</v>
      </c>
      <c r="V119" s="322"/>
      <c r="W119" s="327">
        <f>W110</f>
        <v>69.6333</v>
      </c>
      <c r="X119" s="324">
        <f>X110</f>
        <v>6</v>
      </c>
      <c r="Y119" s="159"/>
      <c r="Z119" s="123">
        <f>Z110</f>
        <v>21.1</v>
      </c>
      <c r="AC119" s="195"/>
      <c r="AF119" s="121"/>
      <c r="AG119" s="126"/>
      <c r="AH119" s="69"/>
      <c r="AI119" s="69"/>
      <c r="AJ119" s="69"/>
      <c r="AK119" s="69"/>
      <c r="AL119" s="69"/>
      <c r="AM119" s="69"/>
      <c r="AN119" s="69"/>
      <c r="AO119" s="69"/>
      <c r="AP119" s="69"/>
    </row>
    <row r="120" spans="1:42" s="123" customFormat="1" ht="17.25" customHeight="1">
      <c r="A120" s="329"/>
      <c r="B120" s="122"/>
      <c r="C120" s="308"/>
      <c r="E120" s="306"/>
      <c r="G120" s="316"/>
      <c r="H120" s="319"/>
      <c r="I120" s="113"/>
      <c r="J120" s="313"/>
      <c r="N120" s="121"/>
      <c r="O120" s="235"/>
      <c r="P120" s="318"/>
      <c r="Q120" s="310"/>
      <c r="V120" s="322"/>
      <c r="W120" s="327">
        <f>W110</f>
        <v>69.6333</v>
      </c>
      <c r="X120" s="324">
        <f>X110</f>
        <v>6</v>
      </c>
      <c r="Y120" s="159"/>
      <c r="Z120" s="123">
        <f>Z110</f>
        <v>21.1</v>
      </c>
      <c r="AC120" s="195"/>
      <c r="AF120" s="121"/>
      <c r="AG120" s="126"/>
      <c r="AH120" s="69"/>
      <c r="AI120" s="69"/>
      <c r="AJ120" s="69"/>
      <c r="AK120" s="69"/>
      <c r="AL120" s="69"/>
      <c r="AM120" s="69"/>
      <c r="AN120" s="69"/>
      <c r="AO120" s="69"/>
      <c r="AP120" s="69"/>
    </row>
    <row r="121" spans="1:42" s="123" customFormat="1" ht="17.25" customHeight="1">
      <c r="A121" s="329"/>
      <c r="B121" s="122">
        <v>7</v>
      </c>
      <c r="C121" s="114" t="s">
        <v>230</v>
      </c>
      <c r="E121" s="306"/>
      <c r="G121" s="316"/>
      <c r="H121" s="319"/>
      <c r="I121" s="308"/>
      <c r="J121" s="313"/>
      <c r="K121" s="306"/>
      <c r="L121" s="306"/>
      <c r="M121" s="306"/>
      <c r="N121" s="316"/>
      <c r="O121" s="307"/>
      <c r="P121" s="319"/>
      <c r="Q121" s="310"/>
      <c r="T121" s="205"/>
      <c r="U121" s="256">
        <f>SUM(S128:S130,T121)</f>
        <v>73.3667</v>
      </c>
      <c r="V121" s="257">
        <f>ROUND(U121*FREE_PART,4)</f>
        <v>73.3667</v>
      </c>
      <c r="W121" s="352">
        <f>U121</f>
        <v>73.3667</v>
      </c>
      <c r="X121" s="324">
        <f>[1]!sn_val(B121)</f>
        <v>7</v>
      </c>
      <c r="Y121" s="159">
        <v>5</v>
      </c>
      <c r="Z121" s="123">
        <f>S128</f>
        <v>22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9"/>
      <c r="B122" s="122"/>
      <c r="C122" s="310" t="s">
        <v>177</v>
      </c>
      <c r="E122" s="306"/>
      <c r="G122" s="316" t="s">
        <v>220</v>
      </c>
      <c r="H122" s="319"/>
      <c r="I122" s="308" t="s">
        <v>173</v>
      </c>
      <c r="J122" s="314"/>
      <c r="K122" s="306"/>
      <c r="M122" s="306"/>
      <c r="N122" s="315"/>
      <c r="O122" s="316" t="s">
        <v>220</v>
      </c>
      <c r="P122" s="319"/>
      <c r="Q122" s="113"/>
      <c r="V122" s="322"/>
      <c r="W122" s="327">
        <f>W121</f>
        <v>73.3667</v>
      </c>
      <c r="X122" s="324">
        <f>X121</f>
        <v>7</v>
      </c>
      <c r="Y122" s="159"/>
      <c r="Z122" s="123">
        <f>Z121</f>
        <v>22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9"/>
      <c r="B123" s="122"/>
      <c r="C123" s="308" t="s">
        <v>152</v>
      </c>
      <c r="E123" s="306"/>
      <c r="G123" s="316" t="s">
        <v>222</v>
      </c>
      <c r="H123" s="319"/>
      <c r="I123" s="363" t="s">
        <v>174</v>
      </c>
      <c r="J123" s="313"/>
      <c r="K123" s="306"/>
      <c r="L123" s="306"/>
      <c r="M123" s="306"/>
      <c r="N123" s="316"/>
      <c r="O123" s="316" t="s">
        <v>220</v>
      </c>
      <c r="P123" s="319"/>
      <c r="Q123" s="113"/>
      <c r="V123" s="322"/>
      <c r="W123" s="327">
        <f>W121</f>
        <v>73.3667</v>
      </c>
      <c r="X123" s="324">
        <f>X121</f>
        <v>7</v>
      </c>
      <c r="Y123" s="159"/>
      <c r="Z123" s="123">
        <f>Z121</f>
        <v>22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9"/>
      <c r="B124" s="122"/>
      <c r="C124" s="308" t="s">
        <v>154</v>
      </c>
      <c r="E124" s="306"/>
      <c r="G124" s="316" t="s">
        <v>222</v>
      </c>
      <c r="H124" s="319"/>
      <c r="I124" s="308" t="s">
        <v>172</v>
      </c>
      <c r="J124" s="313"/>
      <c r="K124" s="306"/>
      <c r="L124" s="306"/>
      <c r="M124" s="306"/>
      <c r="N124" s="316"/>
      <c r="O124" s="316" t="s">
        <v>221</v>
      </c>
      <c r="P124" s="319"/>
      <c r="Q124" s="310"/>
      <c r="V124" s="322"/>
      <c r="W124" s="327">
        <f>W121</f>
        <v>73.3667</v>
      </c>
      <c r="X124" s="324">
        <f>X121</f>
        <v>7</v>
      </c>
      <c r="Y124" s="159"/>
      <c r="Z124" s="123">
        <f>Z121</f>
        <v>22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9"/>
      <c r="B125" s="122"/>
      <c r="C125" s="306" t="s">
        <v>171</v>
      </c>
      <c r="E125" s="306"/>
      <c r="G125" s="316" t="s">
        <v>221</v>
      </c>
      <c r="H125" s="319"/>
      <c r="I125" s="123" t="s">
        <v>160</v>
      </c>
      <c r="J125" s="314"/>
      <c r="K125" s="306"/>
      <c r="M125" s="306"/>
      <c r="N125" s="315"/>
      <c r="O125" s="236" t="s">
        <v>222</v>
      </c>
      <c r="P125" s="320"/>
      <c r="Q125" s="308"/>
      <c r="V125" s="322"/>
      <c r="W125" s="327">
        <f>W121</f>
        <v>73.3667</v>
      </c>
      <c r="X125" s="324">
        <f>X121</f>
        <v>7</v>
      </c>
      <c r="Y125" s="159"/>
      <c r="Z125" s="123">
        <f>Z121</f>
        <v>22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9"/>
      <c r="B126" s="122"/>
      <c r="C126" s="308" t="s">
        <v>175</v>
      </c>
      <c r="E126" s="306"/>
      <c r="G126" s="316" t="s">
        <v>220</v>
      </c>
      <c r="H126" s="319"/>
      <c r="I126" s="308"/>
      <c r="J126" s="313"/>
      <c r="N126" s="121"/>
      <c r="O126" s="307"/>
      <c r="P126" s="319"/>
      <c r="Q126" s="308"/>
      <c r="V126" s="322"/>
      <c r="W126" s="327">
        <f>W121</f>
        <v>73.3667</v>
      </c>
      <c r="X126" s="324">
        <f>X121</f>
        <v>7</v>
      </c>
      <c r="Y126" s="159"/>
      <c r="Z126" s="123">
        <f>Z121</f>
        <v>22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9"/>
      <c r="B127" s="122"/>
      <c r="C127" s="308" t="s">
        <v>176</v>
      </c>
      <c r="E127" s="306"/>
      <c r="G127" s="316" t="s">
        <v>222</v>
      </c>
      <c r="H127" s="319"/>
      <c r="J127" s="313"/>
      <c r="N127" s="121"/>
      <c r="O127" s="160"/>
      <c r="P127" s="320"/>
      <c r="V127" s="322"/>
      <c r="W127" s="327">
        <f>W121</f>
        <v>73.3667</v>
      </c>
      <c r="X127" s="324">
        <f>X121</f>
        <v>7</v>
      </c>
      <c r="Y127" s="159"/>
      <c r="Z127" s="123">
        <f>Z121</f>
        <v>22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9"/>
      <c r="B128" s="122"/>
      <c r="C128" s="308"/>
      <c r="E128" s="306"/>
      <c r="G128" s="316"/>
      <c r="H128" s="338" t="s">
        <v>66</v>
      </c>
      <c r="I128" s="282">
        <v>7.1</v>
      </c>
      <c r="J128" s="340">
        <v>7.2</v>
      </c>
      <c r="K128" s="282">
        <v>7.4</v>
      </c>
      <c r="L128" s="282">
        <v>7.6</v>
      </c>
      <c r="M128" s="282">
        <v>7.4</v>
      </c>
      <c r="N128" s="282"/>
      <c r="O128" s="282"/>
      <c r="P128" s="349"/>
      <c r="Q128" s="282"/>
      <c r="R128" s="344"/>
      <c r="S128" s="325">
        <f>ROUND((SUM(I128:Q128,-(MAX(I128:Q128)),-(MIN(I128:Q128)))/(JUDGES_COUNT-2))*__fr_e__*10,4)</f>
        <v>22</v>
      </c>
      <c r="V128" s="322"/>
      <c r="W128" s="327">
        <f>W121</f>
        <v>73.3667</v>
      </c>
      <c r="X128" s="324">
        <f>X121</f>
        <v>7</v>
      </c>
      <c r="Y128" s="159"/>
      <c r="Z128" s="123">
        <f>Z121</f>
        <v>22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29"/>
      <c r="B129" s="122"/>
      <c r="C129" s="308"/>
      <c r="E129" s="306"/>
      <c r="G129" s="316"/>
      <c r="H129" s="338" t="s">
        <v>12</v>
      </c>
      <c r="I129" s="282">
        <v>7.4</v>
      </c>
      <c r="J129" s="340">
        <v>7.3</v>
      </c>
      <c r="K129" s="282">
        <v>7.6</v>
      </c>
      <c r="L129" s="282">
        <v>7.1</v>
      </c>
      <c r="M129" s="282">
        <v>7.1</v>
      </c>
      <c r="N129" s="282"/>
      <c r="O129" s="282"/>
      <c r="P129" s="349"/>
      <c r="Q129" s="282"/>
      <c r="R129" s="344"/>
      <c r="S129" s="325">
        <f>ROUND((SUM(I129:Q129,-(MAX(I129:Q129)),-(MIN(I129:Q129)))/(JUDGES_COUNT-2))*__fr_ai__*10,4)</f>
        <v>29.0667</v>
      </c>
      <c r="V129" s="322"/>
      <c r="W129" s="327">
        <f>W121</f>
        <v>73.3667</v>
      </c>
      <c r="X129" s="324">
        <f>X121</f>
        <v>7</v>
      </c>
      <c r="Y129" s="159"/>
      <c r="Z129" s="123">
        <f>Z121</f>
        <v>22</v>
      </c>
      <c r="AC129" s="195"/>
      <c r="AF129" s="121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2" s="123" customFormat="1" ht="17.25" customHeight="1">
      <c r="A130" s="329"/>
      <c r="B130" s="122"/>
      <c r="C130" s="308"/>
      <c r="E130" s="306"/>
      <c r="G130" s="316"/>
      <c r="H130" s="338" t="s">
        <v>64</v>
      </c>
      <c r="I130" s="282">
        <v>7.6</v>
      </c>
      <c r="J130" s="340">
        <v>7.3</v>
      </c>
      <c r="K130" s="282">
        <v>7.6</v>
      </c>
      <c r="L130" s="282">
        <v>7.4</v>
      </c>
      <c r="M130" s="282">
        <v>7</v>
      </c>
      <c r="N130" s="282"/>
      <c r="O130" s="282"/>
      <c r="P130" s="349"/>
      <c r="Q130" s="282"/>
      <c r="R130" s="344"/>
      <c r="S130" s="325">
        <f>ROUND((SUM(I130:Q130,-(MAX(I130:Q130)),-(MIN(I130:Q130)))/(JUDGES_COUNT-2))*__fr_d__*10,4)</f>
        <v>22.3</v>
      </c>
      <c r="V130" s="322"/>
      <c r="W130" s="327">
        <f>W121</f>
        <v>73.3667</v>
      </c>
      <c r="X130" s="324">
        <f>X121</f>
        <v>7</v>
      </c>
      <c r="Y130" s="159"/>
      <c r="Z130" s="123">
        <f>Z121</f>
        <v>22</v>
      </c>
      <c r="AC130" s="195"/>
      <c r="AF130" s="121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1:42" s="123" customFormat="1" ht="17.25" customHeight="1">
      <c r="A131" s="329"/>
      <c r="B131" s="122"/>
      <c r="C131" s="308"/>
      <c r="E131" s="306"/>
      <c r="G131" s="316"/>
      <c r="H131" s="319"/>
      <c r="J131" s="313"/>
      <c r="N131" s="121"/>
      <c r="O131" s="160"/>
      <c r="P131" s="320"/>
      <c r="V131" s="322"/>
      <c r="W131" s="327">
        <f>W121</f>
        <v>73.3667</v>
      </c>
      <c r="X131" s="324">
        <f>X121</f>
        <v>7</v>
      </c>
      <c r="Y131" s="159"/>
      <c r="Z131" s="123">
        <f>Z121</f>
        <v>22</v>
      </c>
      <c r="AC131" s="195"/>
      <c r="AF131" s="121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1:42" s="123" customFormat="1" ht="17.25" customHeight="1">
      <c r="A132" s="329"/>
      <c r="B132" s="122">
        <v>8</v>
      </c>
      <c r="C132" s="114" t="s">
        <v>226</v>
      </c>
      <c r="E132" s="306"/>
      <c r="G132" s="316"/>
      <c r="H132" s="319"/>
      <c r="J132" s="313"/>
      <c r="N132" s="121"/>
      <c r="O132" s="160"/>
      <c r="P132" s="320"/>
      <c r="T132" s="205"/>
      <c r="U132" s="256">
        <f>SUM(S139:S141,T132)</f>
        <v>56.466699999999996</v>
      </c>
      <c r="V132" s="257">
        <f>ROUND(U132*FREE_PART,4)</f>
        <v>56.4667</v>
      </c>
      <c r="W132" s="352">
        <f>U132</f>
        <v>56.466699999999996</v>
      </c>
      <c r="X132" s="324">
        <f>[1]!sn_val(B132)</f>
        <v>8</v>
      </c>
      <c r="Y132" s="159">
        <v>6</v>
      </c>
      <c r="Z132" s="123">
        <f>S139</f>
        <v>17.2</v>
      </c>
      <c r="AC132" s="195"/>
      <c r="AF132" s="121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1:42" s="123" customFormat="1" ht="17.25" customHeight="1">
      <c r="A133" s="329"/>
      <c r="B133" s="122"/>
      <c r="C133" s="123" t="s">
        <v>182</v>
      </c>
      <c r="G133" s="236" t="s">
        <v>224</v>
      </c>
      <c r="H133" s="320"/>
      <c r="I133" s="123" t="s">
        <v>185</v>
      </c>
      <c r="J133" s="314"/>
      <c r="N133" s="121"/>
      <c r="O133" s="236" t="s">
        <v>224</v>
      </c>
      <c r="P133" s="320"/>
      <c r="V133" s="322"/>
      <c r="W133" s="327">
        <f>W132</f>
        <v>56.466699999999996</v>
      </c>
      <c r="X133" s="324">
        <f>X132</f>
        <v>8</v>
      </c>
      <c r="Y133" s="159"/>
      <c r="Z133" s="123">
        <f>Z132</f>
        <v>17.2</v>
      </c>
      <c r="AC133" s="195"/>
      <c r="AF133" s="121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1:42" s="123" customFormat="1" ht="17.25" customHeight="1">
      <c r="A134" s="329"/>
      <c r="B134" s="122"/>
      <c r="C134" s="123" t="s">
        <v>184</v>
      </c>
      <c r="G134" s="236" t="s">
        <v>224</v>
      </c>
      <c r="H134" s="320"/>
      <c r="I134" s="306" t="s">
        <v>178</v>
      </c>
      <c r="J134" s="314"/>
      <c r="N134" s="121"/>
      <c r="O134" s="316" t="s">
        <v>221</v>
      </c>
      <c r="P134" s="319"/>
      <c r="Q134" s="308"/>
      <c r="V134" s="322"/>
      <c r="W134" s="327">
        <f>W132</f>
        <v>56.466699999999996</v>
      </c>
      <c r="X134" s="324">
        <f>X132</f>
        <v>8</v>
      </c>
      <c r="Y134" s="159"/>
      <c r="Z134" s="123">
        <f>Z132</f>
        <v>17.2</v>
      </c>
      <c r="AC134" s="195"/>
      <c r="AF134" s="121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1:42" s="123" customFormat="1" ht="17.25" customHeight="1">
      <c r="A135" s="329"/>
      <c r="B135" s="122"/>
      <c r="C135" s="306" t="s">
        <v>179</v>
      </c>
      <c r="E135" s="306"/>
      <c r="G135" s="316" t="s">
        <v>221</v>
      </c>
      <c r="H135" s="319"/>
      <c r="I135" s="123" t="s">
        <v>183</v>
      </c>
      <c r="J135" s="313"/>
      <c r="K135" s="306"/>
      <c r="L135" s="306"/>
      <c r="M135" s="306"/>
      <c r="N135" s="316"/>
      <c r="O135" s="236" t="s">
        <v>224</v>
      </c>
      <c r="P135" s="320"/>
      <c r="V135" s="322"/>
      <c r="W135" s="327">
        <f>W132</f>
        <v>56.466699999999996</v>
      </c>
      <c r="X135" s="324">
        <f>X132</f>
        <v>8</v>
      </c>
      <c r="Y135" s="159"/>
      <c r="Z135" s="123">
        <f>Z132</f>
        <v>17.2</v>
      </c>
      <c r="AC135" s="195"/>
      <c r="AF135" s="121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1:42" s="123" customFormat="1" ht="17.25" customHeight="1">
      <c r="A136" s="329"/>
      <c r="B136" s="122"/>
      <c r="C136" s="363" t="s">
        <v>180</v>
      </c>
      <c r="E136" s="306"/>
      <c r="G136" s="316" t="s">
        <v>222</v>
      </c>
      <c r="H136" s="319"/>
      <c r="I136" s="123" t="s">
        <v>186</v>
      </c>
      <c r="J136" s="313"/>
      <c r="K136" s="306"/>
      <c r="L136" s="306"/>
      <c r="M136" s="306"/>
      <c r="N136" s="316"/>
      <c r="O136" s="236" t="s">
        <v>223</v>
      </c>
      <c r="P136" s="320"/>
      <c r="V136" s="322"/>
      <c r="W136" s="327">
        <f>W132</f>
        <v>56.466699999999996</v>
      </c>
      <c r="X136" s="324">
        <f>X132</f>
        <v>8</v>
      </c>
      <c r="Y136" s="159"/>
      <c r="Z136" s="123">
        <f>Z132</f>
        <v>17.2</v>
      </c>
      <c r="AC136" s="195"/>
      <c r="AF136" s="121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1:42" s="123" customFormat="1" ht="17.25" customHeight="1">
      <c r="A137" s="329"/>
      <c r="B137" s="122"/>
      <c r="C137" s="123" t="s">
        <v>181</v>
      </c>
      <c r="G137" s="236" t="s">
        <v>223</v>
      </c>
      <c r="H137" s="320"/>
      <c r="I137" s="123" t="s">
        <v>189</v>
      </c>
      <c r="J137" s="314"/>
      <c r="N137" s="121"/>
      <c r="O137" s="236" t="s">
        <v>222</v>
      </c>
      <c r="P137" s="320"/>
      <c r="Q137" s="123" t="s">
        <v>2</v>
      </c>
      <c r="V137" s="322"/>
      <c r="W137" s="327">
        <f>W132</f>
        <v>56.466699999999996</v>
      </c>
      <c r="X137" s="324">
        <f>X132</f>
        <v>8</v>
      </c>
      <c r="Y137" s="159"/>
      <c r="Z137" s="123">
        <f>Z132</f>
        <v>17.2</v>
      </c>
      <c r="AC137" s="195"/>
      <c r="AF137" s="121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1:42" s="123" customFormat="1" ht="17.25" customHeight="1">
      <c r="A138" s="329"/>
      <c r="B138" s="122"/>
      <c r="C138" s="123" t="s">
        <v>187</v>
      </c>
      <c r="G138" s="236" t="s">
        <v>224</v>
      </c>
      <c r="H138" s="320"/>
      <c r="I138" s="363" t="s">
        <v>188</v>
      </c>
      <c r="J138" s="314"/>
      <c r="N138" s="121"/>
      <c r="O138" s="236" t="s">
        <v>220</v>
      </c>
      <c r="P138" s="320"/>
      <c r="Q138" s="123" t="s">
        <v>2</v>
      </c>
      <c r="V138" s="322"/>
      <c r="W138" s="327">
        <f>W132</f>
        <v>56.466699999999996</v>
      </c>
      <c r="X138" s="324">
        <f>X132</f>
        <v>8</v>
      </c>
      <c r="Y138" s="159"/>
      <c r="Z138" s="123">
        <f>Z132</f>
        <v>17.2</v>
      </c>
      <c r="AC138" s="195"/>
      <c r="AF138" s="121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1:42" s="123" customFormat="1" ht="17.25" customHeight="1">
      <c r="A139" s="329"/>
      <c r="B139" s="122"/>
      <c r="G139" s="236"/>
      <c r="H139" s="348" t="s">
        <v>66</v>
      </c>
      <c r="I139" s="364">
        <v>5.9</v>
      </c>
      <c r="J139" s="364">
        <v>6.3</v>
      </c>
      <c r="K139" s="364">
        <v>5.6</v>
      </c>
      <c r="L139" s="364">
        <v>5.7</v>
      </c>
      <c r="M139" s="364">
        <v>5.2</v>
      </c>
      <c r="N139" s="282"/>
      <c r="O139" s="282"/>
      <c r="P139" s="349"/>
      <c r="Q139" s="282"/>
      <c r="R139" s="344"/>
      <c r="S139" s="325">
        <f>ROUND((SUM(I139:Q139,-(MAX(I139:Q139)),-(MIN(I139:Q139)))/(JUDGES_COUNT-2))*__fr_e__*10,4)</f>
        <v>17.2</v>
      </c>
      <c r="V139" s="322"/>
      <c r="W139" s="327">
        <f>W132</f>
        <v>56.466699999999996</v>
      </c>
      <c r="X139" s="324">
        <f>X132</f>
        <v>8</v>
      </c>
      <c r="Y139" s="159"/>
      <c r="Z139" s="123">
        <f>Z132</f>
        <v>17.2</v>
      </c>
      <c r="AC139" s="195"/>
      <c r="AF139" s="121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1:42" s="123" customFormat="1" ht="17.25" customHeight="1">
      <c r="A140" s="329"/>
      <c r="B140" s="122"/>
      <c r="G140" s="236"/>
      <c r="H140" s="348" t="s">
        <v>12</v>
      </c>
      <c r="I140" s="364">
        <v>5.4</v>
      </c>
      <c r="J140" s="364">
        <v>5.6</v>
      </c>
      <c r="K140" s="364">
        <v>5.7</v>
      </c>
      <c r="L140" s="364">
        <v>5.7</v>
      </c>
      <c r="M140" s="364">
        <v>6</v>
      </c>
      <c r="N140" s="282"/>
      <c r="O140" s="282"/>
      <c r="P140" s="349"/>
      <c r="Q140" s="282"/>
      <c r="R140" s="344"/>
      <c r="S140" s="325">
        <f>ROUND((SUM(I140:Q140,-(MAX(I140:Q140)),-(MIN(I140:Q140)))/(JUDGES_COUNT-2))*__fr_ai__*10,4)</f>
        <v>22.6667</v>
      </c>
      <c r="V140" s="322"/>
      <c r="W140" s="327">
        <f>W132</f>
        <v>56.466699999999996</v>
      </c>
      <c r="X140" s="324">
        <f>X132</f>
        <v>8</v>
      </c>
      <c r="Y140" s="159"/>
      <c r="Z140" s="123">
        <f>Z132</f>
        <v>17.2</v>
      </c>
      <c r="AC140" s="195"/>
      <c r="AF140" s="121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1:42" s="123" customFormat="1" ht="17.25" customHeight="1">
      <c r="A141" s="329"/>
      <c r="B141" s="122"/>
      <c r="G141" s="236"/>
      <c r="H141" s="348" t="s">
        <v>64</v>
      </c>
      <c r="I141" s="364">
        <v>5.8</v>
      </c>
      <c r="J141" s="364">
        <v>6</v>
      </c>
      <c r="K141" s="364">
        <v>4.8</v>
      </c>
      <c r="L141" s="364">
        <v>6.5</v>
      </c>
      <c r="M141" s="364">
        <v>4.4</v>
      </c>
      <c r="N141" s="282"/>
      <c r="O141" s="282"/>
      <c r="P141" s="349"/>
      <c r="Q141" s="282"/>
      <c r="R141" s="344"/>
      <c r="S141" s="325">
        <f>ROUND((SUM(I141:Q141,-(MAX(I141:Q141)),-(MIN(I141:Q141)))/(JUDGES_COUNT-2))*__fr_d__*10,4)</f>
        <v>16.6</v>
      </c>
      <c r="V141" s="322"/>
      <c r="W141" s="327">
        <f>W132</f>
        <v>56.466699999999996</v>
      </c>
      <c r="X141" s="324">
        <f>X132</f>
        <v>8</v>
      </c>
      <c r="Y141" s="159"/>
      <c r="Z141" s="123">
        <f>Z132</f>
        <v>17.2</v>
      </c>
      <c r="AC141" s="195"/>
      <c r="AF141" s="121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1:42" s="123" customFormat="1" ht="17.25" customHeight="1">
      <c r="A142" s="329"/>
      <c r="B142" s="122"/>
      <c r="G142" s="236"/>
      <c r="H142" s="320"/>
      <c r="I142" s="363"/>
      <c r="J142" s="314"/>
      <c r="N142" s="121"/>
      <c r="O142" s="236"/>
      <c r="P142" s="320"/>
      <c r="V142" s="322"/>
      <c r="W142" s="327">
        <f>W132</f>
        <v>56.466699999999996</v>
      </c>
      <c r="X142" s="324">
        <f>X132</f>
        <v>8</v>
      </c>
      <c r="Y142" s="159"/>
      <c r="Z142" s="123">
        <f>Z132</f>
        <v>17.2</v>
      </c>
      <c r="AC142" s="195"/>
      <c r="AF142" s="121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1:42" s="123" customFormat="1" ht="17.25" customHeight="1">
      <c r="A143" s="329"/>
      <c r="B143" s="122">
        <v>9</v>
      </c>
      <c r="C143" s="114" t="s">
        <v>228</v>
      </c>
      <c r="E143" s="306"/>
      <c r="G143" s="316"/>
      <c r="H143" s="319"/>
      <c r="J143" s="313"/>
      <c r="K143" s="306"/>
      <c r="L143" s="308"/>
      <c r="M143" s="308"/>
      <c r="N143" s="316"/>
      <c r="O143" s="308"/>
      <c r="P143" s="307"/>
      <c r="Q143" s="309"/>
      <c r="T143" s="205">
        <v>-1</v>
      </c>
      <c r="U143" s="256">
        <f>SUM(S150:S152,T143)</f>
        <v>70.13329999999999</v>
      </c>
      <c r="V143" s="257">
        <f>ROUND(U143*FREE_PART,4)</f>
        <v>70.1333</v>
      </c>
      <c r="W143" s="352">
        <f>U143</f>
        <v>70.13329999999999</v>
      </c>
      <c r="X143" s="324">
        <f>[1]!sn_val(B143)</f>
        <v>9</v>
      </c>
      <c r="Y143" s="159">
        <v>3</v>
      </c>
      <c r="Z143" s="123">
        <f>S150</f>
        <v>21.9</v>
      </c>
      <c r="AC143" s="195"/>
      <c r="AF143" s="121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1:42" s="123" customFormat="1" ht="17.25" customHeight="1">
      <c r="A144" s="329"/>
      <c r="B144" s="122"/>
      <c r="C144" s="308" t="s">
        <v>149</v>
      </c>
      <c r="E144" s="306"/>
      <c r="G144" s="316" t="s">
        <v>223</v>
      </c>
      <c r="H144" s="319"/>
      <c r="I144" s="308" t="s">
        <v>156</v>
      </c>
      <c r="J144" s="314"/>
      <c r="K144" s="306"/>
      <c r="M144" s="306"/>
      <c r="N144" s="315"/>
      <c r="O144" s="316" t="s">
        <v>223</v>
      </c>
      <c r="P144" s="319"/>
      <c r="Q144" s="310"/>
      <c r="V144" s="322"/>
      <c r="W144" s="327">
        <f>W143</f>
        <v>70.13329999999999</v>
      </c>
      <c r="X144" s="324">
        <f>X143</f>
        <v>9</v>
      </c>
      <c r="Y144" s="159"/>
      <c r="Z144" s="123">
        <f>Z143</f>
        <v>21.9</v>
      </c>
      <c r="AC144" s="195"/>
      <c r="AF144" s="121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1:42" s="123" customFormat="1" ht="17.25" customHeight="1">
      <c r="A145" s="329"/>
      <c r="B145" s="122"/>
      <c r="C145" s="363" t="s">
        <v>151</v>
      </c>
      <c r="E145" s="306"/>
      <c r="G145" s="316" t="s">
        <v>222</v>
      </c>
      <c r="H145" s="319"/>
      <c r="I145" s="308" t="s">
        <v>158</v>
      </c>
      <c r="J145" s="314"/>
      <c r="K145" s="306"/>
      <c r="M145" s="306"/>
      <c r="N145" s="315"/>
      <c r="O145" s="316" t="s">
        <v>222</v>
      </c>
      <c r="P145" s="319"/>
      <c r="V145" s="322"/>
      <c r="W145" s="327">
        <f>W143</f>
        <v>70.13329999999999</v>
      </c>
      <c r="X145" s="324">
        <f>X143</f>
        <v>9</v>
      </c>
      <c r="Y145" s="159"/>
      <c r="Z145" s="123">
        <f>Z143</f>
        <v>21.9</v>
      </c>
      <c r="AC145" s="195"/>
      <c r="AF145" s="121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1:42" s="123" customFormat="1" ht="17.25" customHeight="1">
      <c r="A146" s="329"/>
      <c r="B146" s="122"/>
      <c r="C146" s="308" t="s">
        <v>150</v>
      </c>
      <c r="E146" s="306"/>
      <c r="G146" s="316" t="s">
        <v>223</v>
      </c>
      <c r="H146" s="319"/>
      <c r="I146" s="308" t="s">
        <v>157</v>
      </c>
      <c r="J146" s="314"/>
      <c r="K146" s="306"/>
      <c r="M146" s="306"/>
      <c r="N146" s="315"/>
      <c r="O146" s="316" t="s">
        <v>223</v>
      </c>
      <c r="P146" s="319"/>
      <c r="V146" s="322"/>
      <c r="W146" s="327">
        <f>W143</f>
        <v>70.13329999999999</v>
      </c>
      <c r="X146" s="324">
        <f>X143</f>
        <v>9</v>
      </c>
      <c r="Y146" s="159"/>
      <c r="Z146" s="123">
        <f>Z143</f>
        <v>21.9</v>
      </c>
      <c r="AC146" s="195"/>
      <c r="AF146" s="121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1:42" s="123" customFormat="1" ht="17.25" customHeight="1">
      <c r="A147" s="329"/>
      <c r="B147" s="122"/>
      <c r="C147" s="306" t="s">
        <v>153</v>
      </c>
      <c r="E147" s="306"/>
      <c r="G147" s="316" t="s">
        <v>223</v>
      </c>
      <c r="H147" s="319"/>
      <c r="I147" s="363" t="s">
        <v>159</v>
      </c>
      <c r="J147" s="313"/>
      <c r="K147" s="306"/>
      <c r="L147" s="306"/>
      <c r="M147" s="306"/>
      <c r="N147" s="316"/>
      <c r="O147" s="316" t="s">
        <v>222</v>
      </c>
      <c r="P147" s="319"/>
      <c r="V147" s="322"/>
      <c r="W147" s="327">
        <f>W143</f>
        <v>70.13329999999999</v>
      </c>
      <c r="X147" s="324">
        <f>X143</f>
        <v>9</v>
      </c>
      <c r="Y147" s="159"/>
      <c r="Z147" s="123">
        <f>Z143</f>
        <v>21.9</v>
      </c>
      <c r="AC147" s="195"/>
      <c r="AF147" s="121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1:42" s="123" customFormat="1" ht="17.25" customHeight="1">
      <c r="A148" s="329"/>
      <c r="B148" s="122"/>
      <c r="C148" s="308" t="s">
        <v>154</v>
      </c>
      <c r="E148" s="306"/>
      <c r="G148" s="316" t="s">
        <v>222</v>
      </c>
      <c r="H148" s="319"/>
      <c r="I148" s="308" t="s">
        <v>152</v>
      </c>
      <c r="J148" s="313"/>
      <c r="K148" s="311"/>
      <c r="L148" s="308"/>
      <c r="M148" s="308"/>
      <c r="N148" s="317"/>
      <c r="O148" s="316" t="s">
        <v>222</v>
      </c>
      <c r="P148" s="319"/>
      <c r="Q148" s="308" t="s">
        <v>2</v>
      </c>
      <c r="V148" s="322"/>
      <c r="W148" s="327">
        <f>W143</f>
        <v>70.13329999999999</v>
      </c>
      <c r="X148" s="324">
        <f>X143</f>
        <v>9</v>
      </c>
      <c r="Y148" s="159"/>
      <c r="Z148" s="123">
        <f>Z143</f>
        <v>21.9</v>
      </c>
      <c r="AC148" s="195"/>
      <c r="AF148" s="121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1:42" s="123" customFormat="1" ht="17.25" customHeight="1">
      <c r="A149" s="329"/>
      <c r="B149" s="122"/>
      <c r="C149" s="308" t="s">
        <v>155</v>
      </c>
      <c r="E149" s="306"/>
      <c r="G149" s="316" t="s">
        <v>222</v>
      </c>
      <c r="H149" s="319"/>
      <c r="I149" s="308" t="s">
        <v>160</v>
      </c>
      <c r="J149" s="314"/>
      <c r="K149" s="306"/>
      <c r="M149" s="306"/>
      <c r="N149" s="315"/>
      <c r="O149" s="316" t="s">
        <v>222</v>
      </c>
      <c r="P149" s="319"/>
      <c r="Q149" s="308" t="s">
        <v>2</v>
      </c>
      <c r="V149" s="322"/>
      <c r="W149" s="327">
        <f>W143</f>
        <v>70.13329999999999</v>
      </c>
      <c r="X149" s="324">
        <f>X143</f>
        <v>9</v>
      </c>
      <c r="Y149" s="159"/>
      <c r="Z149" s="123">
        <f>Z143</f>
        <v>21.9</v>
      </c>
      <c r="AC149" s="195"/>
      <c r="AF149" s="121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1:42" s="123" customFormat="1" ht="17.25" customHeight="1">
      <c r="A150" s="329"/>
      <c r="B150" s="122"/>
      <c r="C150" s="308"/>
      <c r="E150" s="306"/>
      <c r="G150" s="316"/>
      <c r="H150" s="338" t="s">
        <v>66</v>
      </c>
      <c r="I150" s="340">
        <v>7</v>
      </c>
      <c r="J150" s="340">
        <v>7.3</v>
      </c>
      <c r="K150" s="340">
        <v>7.3</v>
      </c>
      <c r="L150" s="340">
        <v>7.3</v>
      </c>
      <c r="M150" s="340">
        <v>7.4</v>
      </c>
      <c r="N150" s="340"/>
      <c r="O150" s="340"/>
      <c r="P150" s="347"/>
      <c r="Q150" s="340"/>
      <c r="R150" s="344"/>
      <c r="S150" s="325">
        <f>ROUND((SUM(I150:Q150,-(MAX(I150:Q150)),-(MIN(I150:Q150)))/(JUDGES_COUNT-2))*__fr_e__*10,4)</f>
        <v>21.9</v>
      </c>
      <c r="V150" s="322"/>
      <c r="W150" s="327">
        <f>W143</f>
        <v>70.13329999999999</v>
      </c>
      <c r="X150" s="324">
        <f>X143</f>
        <v>9</v>
      </c>
      <c r="Y150" s="159"/>
      <c r="Z150" s="123">
        <f>Z143</f>
        <v>21.9</v>
      </c>
      <c r="AC150" s="195"/>
      <c r="AF150" s="121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1:26" ht="17.25" customHeight="1">
      <c r="A151" s="194"/>
      <c r="B151" s="247"/>
      <c r="H151" s="339" t="s">
        <v>12</v>
      </c>
      <c r="I151" s="340">
        <v>7.2</v>
      </c>
      <c r="J151" s="340">
        <v>7.2</v>
      </c>
      <c r="K151" s="340">
        <v>6.9</v>
      </c>
      <c r="L151" s="340">
        <v>7</v>
      </c>
      <c r="M151" s="340">
        <v>6.9</v>
      </c>
      <c r="N151" s="225"/>
      <c r="O151" s="225"/>
      <c r="P151" s="225"/>
      <c r="Q151" s="225"/>
      <c r="R151" s="345"/>
      <c r="S151" s="346">
        <f>ROUND((SUM(I151:Q151,-(MAX(I151:Q151)),-(MIN(I151:Q151)))/(JUDGES_COUNT-2))*__fr_ai__*10,4)</f>
        <v>28.1333</v>
      </c>
      <c r="T151" s="194"/>
      <c r="U151" s="194"/>
      <c r="V151" s="337"/>
      <c r="W151" s="353">
        <f>W143</f>
        <v>70.13329999999999</v>
      </c>
      <c r="X151" s="354">
        <f>X143</f>
        <v>9</v>
      </c>
      <c r="Y151" s="194"/>
      <c r="Z151" s="192">
        <f>Z143</f>
        <v>21.9</v>
      </c>
    </row>
    <row r="152" spans="1:26" ht="17.25" customHeight="1">
      <c r="A152" s="194"/>
      <c r="B152" s="247"/>
      <c r="H152" s="339" t="s">
        <v>64</v>
      </c>
      <c r="I152" s="340">
        <v>7.5</v>
      </c>
      <c r="J152" s="340">
        <v>7</v>
      </c>
      <c r="K152" s="340">
        <v>6.9</v>
      </c>
      <c r="L152" s="340">
        <v>7.2</v>
      </c>
      <c r="M152" s="340">
        <v>6.8</v>
      </c>
      <c r="N152" s="225"/>
      <c r="O152" s="225"/>
      <c r="P152" s="225"/>
      <c r="Q152" s="225"/>
      <c r="R152" s="345"/>
      <c r="S152" s="346">
        <f>ROUND((SUM(I152:Q152,-(MAX(I152:Q152)),-(MIN(I152:Q152)))/(JUDGES_COUNT-2))*__fr_d__*10,4)</f>
        <v>21.1</v>
      </c>
      <c r="T152" s="194"/>
      <c r="U152" s="194"/>
      <c r="V152" s="337"/>
      <c r="W152" s="353">
        <f>W143</f>
        <v>70.13329999999999</v>
      </c>
      <c r="X152" s="354">
        <f>X143</f>
        <v>9</v>
      </c>
      <c r="Y152" s="194"/>
      <c r="Z152" s="192">
        <f>Z143</f>
        <v>21.9</v>
      </c>
    </row>
    <row r="153" spans="1:26" ht="17.25" customHeight="1">
      <c r="A153" s="194"/>
      <c r="B153" s="247"/>
      <c r="H153" s="194"/>
      <c r="P153" s="194"/>
      <c r="S153" s="194"/>
      <c r="T153" s="194"/>
      <c r="U153" s="194"/>
      <c r="V153" s="337"/>
      <c r="W153" s="353">
        <f>W143</f>
        <v>70.13329999999999</v>
      </c>
      <c r="X153" s="354">
        <f>X143</f>
        <v>9</v>
      </c>
      <c r="Y153" s="194"/>
      <c r="Z153" s="192">
        <f>Z143</f>
        <v>21.9</v>
      </c>
    </row>
    <row r="154" spans="1:25" ht="17.2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7.2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7.2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7.2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7.2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7.2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7.2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7.2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7.2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7.2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7.2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7.2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7.2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7.2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7.2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7.2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7.2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7.2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7.2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7.2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7.2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7.2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7.2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7.2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7.2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7.2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7.2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7.2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7.2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7.2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7.2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7.2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7.2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7.2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7.2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7.2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7.2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7.2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7.2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7.2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7.2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7.2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7.2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7.2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7.2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7.2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7.2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7.2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7.2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7.2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7.2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7.2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7.2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7.2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7.2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7.2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7.2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7.2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7.2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7.2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7.2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7.2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7.2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7.2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7.2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7.2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7.2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7.2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7.2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7.2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7.2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7.2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7.2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7.2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7.2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7.2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7.2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7.2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7.2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7.2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7.2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7.2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7.2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7.2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7.2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7.2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7.2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7.2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7.2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7.2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7.2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7.2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7.2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7.2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7.2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7.2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7.2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7.2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7.2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7.2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7.2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7.2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7.2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7.2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7.2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7.2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7.2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7.2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7.2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7.2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7.2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7.2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7.2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7.2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7.2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7.2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7.2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7.2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7.2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7.2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7.2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7.2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7.2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7.2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7.2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7.2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7.2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7.2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7.2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7.2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7.2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7.2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7.2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7.2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7.2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7.2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7.2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7.2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7.2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7.2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7.2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7.2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7.2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7.2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7.2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7.2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7.2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7.2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7.2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7.2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7.2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7.2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7.2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7.2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7.2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7.2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7.2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7.2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7.2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7.2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7.2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7.2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7.2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7.2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7.2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7.2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7.2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7.2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7.2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7.2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7.2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7.2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7.2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7.2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7.2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7.2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7.2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7.2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7.2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7.2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7.2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7.2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7.2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7.2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7.2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7.2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7.2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7.2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7.2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7.2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7.2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7.2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7.2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7.2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7.2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7.2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7.2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7.2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7.2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7.2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7.2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7.2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7.2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7.2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7.2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7.2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7.2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7.2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7.2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7.2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7.2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7.2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7.2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7.2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7.2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7.2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7.2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7.2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7.2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7.2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7.2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7.2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7.2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7.2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7.2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7.2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7.2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7.2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7.2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7.2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7.2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7.2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7.2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7.2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7.2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7.2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7.2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7.2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7.2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7.2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7.2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7.2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7.2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7.2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7.2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7.2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7.2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7.2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7.2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7.2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7.2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7.2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7.2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7.2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7.2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7.2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7.2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7.2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7.2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7.2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7.2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7.2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7.2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7.2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7.2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7.2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7.2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7.2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7.2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7.2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7.2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7.2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7.2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7.2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7.2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7.2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7.2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7.2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7.2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7.2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7.2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7.2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7.2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7.2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7.2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7.2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7.2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7.2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7.2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7.2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7.2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7.2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7.2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7.2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7.2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7.2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7.2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7.2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7.2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7.2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7.2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7.2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7.2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7.2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7.2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7.2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7.2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7.2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7.2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7.2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7.2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7.2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7.2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7.2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7.2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7.2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7.2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7.2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7.2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7.2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7.2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7.2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7.2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7.2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7.2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7.2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7.2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7.2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7.2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7.2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7.2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7.2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7.2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7.2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7.2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7.2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7.2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7.2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7.2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7.2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7.2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7.2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7.2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7.2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7.2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7.2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7.2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7.2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7.2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7.2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7.2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7.2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7.2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7.2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7.2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7.2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7.2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7.2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7.2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7.2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7.2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7.2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7.2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7.2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7.2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7.2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7.2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7.2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7.2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7.2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7.2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7.2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7.2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7.2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7.2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7.2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7.2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7.2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7.2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7.2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7.2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7.2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7.2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7.2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7.2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7.2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7.2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7.2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7.2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7.2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7.2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7.2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7.2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7.2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7.2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7.2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7.2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7.2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7.2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7.2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7.2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7.2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7.2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7.2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7.2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7.2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7.2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7.2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7.2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7.2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7.2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7.2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7.2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7.2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7.2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7.2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7.2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7.2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7.2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7.2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7.2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7.2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7.2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7.2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7.2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7.2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7.2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7.2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7.2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7.2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7.2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7.2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7.2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7.2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7.2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7.2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7.2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7.2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7.2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7.2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7.2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7.2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7.2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7.2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7.2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7.2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7.2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7.2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7.2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7.2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7.2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7.2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7.2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7.2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7.2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7.2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7.2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7.2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7.2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7.2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7.2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7.2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7.2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7.2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7.2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7.2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7.2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7.2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7.2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7.2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7.2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7.2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7.2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7.2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7.2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7.2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7.2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7.2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7.2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7.2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7.2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7.2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7.2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7.2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7.2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7.2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7.2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7.2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7.2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7.2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7.2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7.2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7.2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7.2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7.2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7.2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7.2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7.2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7.2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7.2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7.2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7.2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7.2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7.2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7.2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7.2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7.2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7.2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7.2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7.2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7.2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7.2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7.2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7.2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7.2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7.2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7.2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7.2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7.2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7.2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7.2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7.2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7.2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7.2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7.2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7.2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7.2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7.2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7.2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7.2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7.2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7.2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7.2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7.2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7.2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7.2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7.2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7.2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7.2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7.2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7.2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7.2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7.2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7.2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7.2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7.2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7.2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7.2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7.2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7.2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7.2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7.2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7.2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7.2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7.2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7.2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7.2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7.2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7.2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7.2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7.2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7.2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7.2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7.2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7.2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7.2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7.2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7.2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7.2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7.2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7.2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7.2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7.2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7.2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7.2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7.2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7.2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7.2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7.2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7.2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7.2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7.2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7.2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7.2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7.2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7.2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7.2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7.2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7.2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7.2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7.2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7.2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7.2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7.2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7.2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7.2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7.2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7.2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7.2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7.2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7.2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7.2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7.2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7.2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7.2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7.2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7.2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7.2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7.2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7.2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7.2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7.2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7.2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7.2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7.2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7.2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7.2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7.2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7.2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7.2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7.2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7.2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7.2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7.2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7.2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7.2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7.2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7.2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7.2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7.2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7.2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7.2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7.2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7.2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7.2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7.2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7.2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7.2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7.2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7.2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7.2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7.2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7.2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7.2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7.2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7.2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7.2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7.2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7.2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7.2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7.2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7.2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7.2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7.2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7.2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7.2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7.2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7.2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7.2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7.2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7.2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7.2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7.2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7.2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7.2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7.2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7.2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7.2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7.2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7.2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7.2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7.2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7.2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7.2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7.2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7.2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7.2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7.2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7.2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7.2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7.2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7.2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7.2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7.2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7.2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7.2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7.2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7.2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7.2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7.2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7.2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7.2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7.2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7.2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7.2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7.2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7.2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7.2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7.2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7.2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7.2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7.2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7.2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7.2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7.2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7.2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7.2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7.2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7.2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7.2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7.2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7.2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7.2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7.2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7.2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7.2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7.2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7.2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7.2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7.2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7.2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7.2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7.2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7.2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7.2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7.2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7.2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7.2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7.2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7.2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7.2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7.2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7.2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7.2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7.2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7.2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7.2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7.2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7.2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7.2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7.2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7.2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7.2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7.2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7.2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7.2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7.2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7.2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7.2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7.2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7.2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7.2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7.2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7.2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7.2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7.2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7.2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7.2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7.2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7.2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7.2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7.2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7.2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7.2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7.2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7.2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7.2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7.2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7.2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7.2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7.2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7.2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7.2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7.2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7.2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7.2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7.2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7.2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7.2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7.2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7.2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7.2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7.2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7.2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7.2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7.2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7.2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7.2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7.2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7.2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7.2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7.2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7.2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7.2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7.2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7.2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7.2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7.2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7.2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7.2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7.2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7.2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7.2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7.2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7.2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7.2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7.2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7.2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7.2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7.2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7.2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7.2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7.2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7.2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7.2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7.2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7.2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7.2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7.2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7.2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7.2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7.2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7.2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7.2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7.2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7.2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7.2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7.2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7.2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7.2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7.2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7.2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7.2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7.2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7.2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7.2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7.2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7.2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7.2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7.2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7.2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7.2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7.2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7.2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7.2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7.2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7.2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7.2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7.2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7.2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7.2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7.2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7.2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7.2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7.2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7.2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7.2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7.2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7.2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7.2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7.2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7.2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7.2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7.2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7.2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7.2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7.2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7.2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7.2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7.2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7.2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7.2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7.2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7.2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7.2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7.2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7.2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7.2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7.2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7.2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7.2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7.2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7.2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7.2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7.2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7.2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7.2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7.2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7.2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7.2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7.2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7.2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7.2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7.2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7.2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7.2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7.2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7.2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7.2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7.2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7.2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7.2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7.2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7.2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7.2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7.2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7.2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7.2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7.2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7.2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7.2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7.2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7.2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7.2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7.2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7.2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7.2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7.2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7.2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7.2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7.2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7.2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7.2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7.2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7.2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7.2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7.2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7.2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7.2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7.2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7.2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7.2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7.2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7.2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7.2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7.2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7.2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7.2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7.2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7.2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7.2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7.2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7.2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7.2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7.2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7.2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7.2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7.2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7.2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7.2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7.2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7.2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7.2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7.2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7.2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7.2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7.2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7.2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7.2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7.2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7.2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7.2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7.2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7.2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7.2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7.2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7.2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7.2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7.2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7.2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7.2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7.2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7.2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7.2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7.2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7.2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7.2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7.2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7.2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7.2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7.2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7.2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7.2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7.2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7.2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7.2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7.2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7.2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7.2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7.2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7.2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7.2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7.2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7.2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7.2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7.2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7.2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7.2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7.2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7.2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7.2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7.2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7.2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7.2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7.2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7.2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7.2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7.2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7.2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7.2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7.2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7.2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7.2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7.2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7.2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7.2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7.2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7.2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7.2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7.2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7.2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7.2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7.2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7.2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7.2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7.2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7.2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7.2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7.2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7.2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7.2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7.2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7.2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7.2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7.2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7.2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7.2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7.2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7.2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7.2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7.2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7.2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7.2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7.2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7.2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7.2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7.2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7.2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7.2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7.2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7.2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7.2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7.2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7.2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7.2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7.2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7.2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7.2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7.2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7.2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7.2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7.2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7.2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7.2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7.2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7.2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7.2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7.2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7.2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7.2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7.2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7.2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7.2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7.2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7.2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7.2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7.2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7.2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7.2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7.2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7.2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7.2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7.2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7.2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7.2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7.2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7.2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7.2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7.2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7.2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7.2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7.2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7.2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7.2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7.2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7.2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7.2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7.2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7.2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7.2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7.2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7.2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7.2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7.2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7.2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7.2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7.2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7.2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7.2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7.2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7.2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7.2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7.2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7.2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7.2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7.2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7.2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7.2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7.2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7.2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7.2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7.2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7.2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7.2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7.2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7.2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7.2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7.2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7.2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7.2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7.2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7.2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7.2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7.2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7.2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7.2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7.2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7.2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7.2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7.2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7.2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7.2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7.2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7.2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7.2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7.2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7.2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7.2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7.2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7.2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7.2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7.2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7.2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7.2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7.2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7.2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7.2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7.2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7.2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7.2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7.2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7.2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7.2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7.2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7.2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7.2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7.2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7.2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7.2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7.2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7.2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7.2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7.2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7.2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7.2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7.2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7.2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7.2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7.2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7.2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7.2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7.2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7.2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7.2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7.2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7.2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7.2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7.2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7.2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7.2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7.2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7.2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7.2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7.2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7.2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7.2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7.2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</sheetData>
  <sheetProtection/>
  <dataValidations count="5">
    <dataValidation allowBlank="1" sqref="T19:T34 L4:N8 K4:K6 P4:Q8 K8 O4 L40:L46 H43:J46 A40:G46 M40:IV50 AA1:AA2 S18:S34 O6 A47:A50 U1:Z8 L51:IV51 C47:E50 A35:J35 A51:J51 AA4:AA8 AB1:AU8 J40:J42 A9:E12 L9:IV12 G9:J12 A13:IV17 L35:IV35 X18:IV34 T18:U18 O18:Q34 A18:M34 W18 I4:J8 R1:S8 A1:H8 I1:Q1 I142:M149 A52:S54 U52:AU54 U151:AU65536 O55:Q55 J55:N57 I55 J68:N68 C68:H68 C113 C55:H57 Q71 Q102:Q103 O111:Q150 C114:H150 A55:B150 U55:W55 R55:S150 X55:IV150 U143:W143 T144:W150 U132:W132 T133:W142 U121:W121 T122:W131 U110:W110 T111:W120 U99:W99 T100:W109 U88:W88 T89:W98 U77:W77 T78:W87 U66:W66 T67:W76 T56:W65 N114:N150 J114:M116 I111:I116 I120:M127 I131:M138 A151:H65536 N151:S65536 I153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51:T65536 T52:T54"/>
    <dataValidation type="whole" allowBlank="1" sqref="AA3">
      <formula1>3</formula1>
      <formula2>7</formula2>
    </dataValidation>
    <dataValidation type="decimal" operator="lessThan" allowBlank="1" showErrorMessage="1" sqref="T143 T132 T121 T110 T99 T88 T77 T66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26"/>
  <sheetViews>
    <sheetView tabSelected="1"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6.00390625" style="192" customWidth="1"/>
    <col min="2" max="2" width="5.25390625" style="193" customWidth="1"/>
    <col min="3" max="3" width="10.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6.75390625" style="195" customWidth="1"/>
    <col min="17" max="17" width="5.75390625" style="194" customWidth="1"/>
    <col min="18" max="18" width="3.75390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75390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7.2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7.2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50" t="e">
        <f>V2</f>
        <v>#N/A</v>
      </c>
      <c r="X2" s="134"/>
      <c r="Y2" s="134"/>
      <c r="Z2" s="134"/>
      <c r="AA2" s="134"/>
      <c r="AB2" s="134"/>
    </row>
    <row r="3" spans="1:28" s="129" customFormat="1" ht="17.2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7.2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14.02.2019 16.30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Сенько Л.В.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7.2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7.2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7.2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7.2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7.2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7.2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7.2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7.2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7.2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7.2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7.2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7.2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7.2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7.2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7.2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7.2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7.2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7.2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7.2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7.2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7.2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7.2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7.2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7.2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7.2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7.2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7.2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7.2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7.2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7.2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7.2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7.2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7.2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7.2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7.2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7.2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7.2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7.2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234</v>
      </c>
      <c r="I53" s="175" t="s">
        <v>117</v>
      </c>
      <c r="J53" s="175"/>
      <c r="K53" s="175"/>
      <c r="L53" s="175"/>
      <c r="M53" s="175"/>
      <c r="N53" s="176"/>
      <c r="O53" s="321" t="s">
        <v>1</v>
      </c>
      <c r="P53" s="172" t="s">
        <v>234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29">
        <v>1</v>
      </c>
      <c r="B55" s="122">
        <v>3</v>
      </c>
      <c r="C55" s="114" t="s">
        <v>229</v>
      </c>
      <c r="D55" s="123"/>
      <c r="E55" s="306"/>
      <c r="F55" s="123"/>
      <c r="G55" s="316"/>
      <c r="H55" s="319"/>
      <c r="I55" s="308"/>
      <c r="J55" s="314"/>
      <c r="K55" s="306"/>
      <c r="L55" s="123"/>
      <c r="M55" s="306"/>
      <c r="N55" s="315"/>
      <c r="O55" s="316"/>
      <c r="P55" s="319"/>
      <c r="Q55" s="308"/>
      <c r="R55" s="123"/>
      <c r="S55" s="256"/>
      <c r="T55" s="256"/>
      <c r="U55" s="256">
        <f>IF(FREE_PART,INDEX(FREE_SCORE!RES50,MATCH(Y55,FREE_SCORE!ID,0)),"")</f>
        <v>77.3</v>
      </c>
      <c r="V55" s="258">
        <f>SUM(S55:U55)</f>
        <v>77.3</v>
      </c>
      <c r="W55" s="352">
        <f>V55</f>
        <v>77.3</v>
      </c>
      <c r="X55" s="324">
        <f>[1]!sn_val(B55)</f>
        <v>3</v>
      </c>
      <c r="Y55" s="324">
        <v>4</v>
      </c>
      <c r="Z55" s="355">
        <f>INDEX(FREE_SCORE!TM_SORT,MATCH(Y55,FREE_SCORE!ID,0))</f>
        <v>23</v>
      </c>
      <c r="AA55" s="355"/>
      <c r="AB55" s="355"/>
      <c r="AC55" s="356"/>
      <c r="AD55" s="355"/>
      <c r="AE55" s="355"/>
      <c r="AF55" s="355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9"/>
      <c r="B56" s="122"/>
      <c r="C56" s="308" t="s">
        <v>164</v>
      </c>
      <c r="E56" s="306"/>
      <c r="G56" s="316" t="s">
        <v>221</v>
      </c>
      <c r="H56" s="319"/>
      <c r="I56" s="308" t="s">
        <v>169</v>
      </c>
      <c r="J56" s="313"/>
      <c r="K56" s="306"/>
      <c r="L56" s="306"/>
      <c r="M56" s="306"/>
      <c r="N56" s="316"/>
      <c r="O56" s="316" t="s">
        <v>221</v>
      </c>
      <c r="P56" s="319"/>
      <c r="Q56" s="308"/>
      <c r="W56" s="327">
        <f>W55</f>
        <v>77.3</v>
      </c>
      <c r="X56" s="324">
        <f>X55</f>
        <v>3</v>
      </c>
      <c r="Y56" s="324"/>
      <c r="Z56" s="355">
        <f>Z55</f>
        <v>23</v>
      </c>
      <c r="AA56" s="355"/>
      <c r="AB56" s="355"/>
      <c r="AC56" s="356"/>
      <c r="AD56" s="355"/>
      <c r="AE56" s="355"/>
      <c r="AF56" s="355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29"/>
      <c r="B57" s="122"/>
      <c r="C57" s="363" t="s">
        <v>167</v>
      </c>
      <c r="E57" s="306"/>
      <c r="G57" s="316" t="s">
        <v>220</v>
      </c>
      <c r="H57" s="319"/>
      <c r="I57" s="310" t="s">
        <v>161</v>
      </c>
      <c r="J57" s="314"/>
      <c r="K57" s="306"/>
      <c r="M57" s="306"/>
      <c r="N57" s="315"/>
      <c r="O57" s="316" t="s">
        <v>221</v>
      </c>
      <c r="P57" s="319"/>
      <c r="Q57" s="308"/>
      <c r="W57" s="327">
        <f>W55</f>
        <v>77.3</v>
      </c>
      <c r="X57" s="324">
        <f>X55</f>
        <v>3</v>
      </c>
      <c r="Y57" s="324"/>
      <c r="Z57" s="355">
        <f>Z55</f>
        <v>23</v>
      </c>
      <c r="AA57" s="355"/>
      <c r="AB57" s="355"/>
      <c r="AC57" s="356"/>
      <c r="AD57" s="355"/>
      <c r="AE57" s="355"/>
      <c r="AF57" s="355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29"/>
      <c r="B58" s="122"/>
      <c r="C58" s="310" t="s">
        <v>165</v>
      </c>
      <c r="E58" s="306"/>
      <c r="G58" s="316" t="s">
        <v>221</v>
      </c>
      <c r="H58" s="319"/>
      <c r="I58" s="308" t="s">
        <v>170</v>
      </c>
      <c r="J58" s="314"/>
      <c r="K58" s="306"/>
      <c r="M58" s="306"/>
      <c r="N58" s="315"/>
      <c r="O58" s="316" t="s">
        <v>220</v>
      </c>
      <c r="P58" s="319"/>
      <c r="Q58" s="308"/>
      <c r="W58" s="327">
        <f>W55</f>
        <v>77.3</v>
      </c>
      <c r="X58" s="324">
        <f>X55</f>
        <v>3</v>
      </c>
      <c r="Y58" s="324"/>
      <c r="Z58" s="355">
        <f>Z55</f>
        <v>23</v>
      </c>
      <c r="AA58" s="355"/>
      <c r="AB58" s="355"/>
      <c r="AC58" s="356"/>
      <c r="AD58" s="355"/>
      <c r="AE58" s="355"/>
      <c r="AF58" s="355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9"/>
      <c r="B59" s="122"/>
      <c r="C59" s="308" t="s">
        <v>162</v>
      </c>
      <c r="E59" s="306"/>
      <c r="G59" s="316" t="s">
        <v>221</v>
      </c>
      <c r="H59" s="319"/>
      <c r="I59" s="310" t="s">
        <v>166</v>
      </c>
      <c r="J59" s="314"/>
      <c r="K59" s="309"/>
      <c r="M59" s="308"/>
      <c r="N59" s="315"/>
      <c r="O59" s="316" t="s">
        <v>220</v>
      </c>
      <c r="P59" s="319"/>
      <c r="Q59" s="308"/>
      <c r="W59" s="327">
        <f>W55</f>
        <v>77.3</v>
      </c>
      <c r="X59" s="324">
        <f>X55</f>
        <v>3</v>
      </c>
      <c r="Y59" s="324"/>
      <c r="Z59" s="355">
        <f>Z55</f>
        <v>23</v>
      </c>
      <c r="AA59" s="355"/>
      <c r="AB59" s="355"/>
      <c r="AC59" s="356"/>
      <c r="AD59" s="355"/>
      <c r="AE59" s="355"/>
      <c r="AF59" s="355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3" s="119" customFormat="1" ht="17.25" customHeight="1">
      <c r="A60" s="329"/>
      <c r="B60" s="122"/>
      <c r="C60" s="308" t="s">
        <v>168</v>
      </c>
      <c r="D60" s="123"/>
      <c r="E60" s="306"/>
      <c r="F60" s="123"/>
      <c r="G60" s="316" t="s">
        <v>220</v>
      </c>
      <c r="H60" s="319"/>
      <c r="I60" s="310"/>
      <c r="J60" s="314"/>
      <c r="K60" s="306"/>
      <c r="L60" s="123"/>
      <c r="M60" s="306"/>
      <c r="N60" s="315"/>
      <c r="O60" s="307"/>
      <c r="P60" s="319"/>
      <c r="Q60" s="308"/>
      <c r="R60" s="123"/>
      <c r="S60" s="123"/>
      <c r="T60" s="123"/>
      <c r="U60" s="123"/>
      <c r="V60" s="123"/>
      <c r="W60" s="327">
        <f>W55</f>
        <v>77.3</v>
      </c>
      <c r="X60" s="324">
        <f>X55</f>
        <v>3</v>
      </c>
      <c r="Y60" s="324"/>
      <c r="Z60" s="355">
        <f>Z55</f>
        <v>23</v>
      </c>
      <c r="AA60" s="355"/>
      <c r="AB60" s="355"/>
      <c r="AC60" s="356"/>
      <c r="AD60" s="355"/>
      <c r="AE60" s="355"/>
      <c r="AF60" s="355"/>
      <c r="AG60" s="123"/>
      <c r="AH60" s="159"/>
      <c r="AI60" s="159"/>
      <c r="AJ60" s="159"/>
      <c r="AK60" s="159"/>
      <c r="AL60" s="159"/>
      <c r="AM60" s="159"/>
      <c r="AN60" s="159"/>
      <c r="AO60" s="159"/>
      <c r="AP60" s="159"/>
      <c r="AQ60" s="123"/>
    </row>
    <row r="61" spans="1:42" s="123" customFormat="1" ht="17.25" customHeight="1">
      <c r="A61" s="329"/>
      <c r="B61" s="122"/>
      <c r="C61" s="306" t="s">
        <v>163</v>
      </c>
      <c r="E61" s="306"/>
      <c r="G61" s="316" t="s">
        <v>221</v>
      </c>
      <c r="H61" s="319"/>
      <c r="I61" s="308"/>
      <c r="J61" s="313"/>
      <c r="K61" s="306"/>
      <c r="L61" s="306"/>
      <c r="M61" s="306"/>
      <c r="N61" s="316"/>
      <c r="O61" s="307"/>
      <c r="P61" s="319"/>
      <c r="Q61" s="310"/>
      <c r="W61" s="327">
        <f>W55</f>
        <v>77.3</v>
      </c>
      <c r="X61" s="324">
        <f>X55</f>
        <v>3</v>
      </c>
      <c r="Y61" s="324"/>
      <c r="Z61" s="355">
        <f>Z55</f>
        <v>23</v>
      </c>
      <c r="AA61" s="355"/>
      <c r="AB61" s="355"/>
      <c r="AC61" s="356"/>
      <c r="AD61" s="355"/>
      <c r="AE61" s="355"/>
      <c r="AF61" s="35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9"/>
      <c r="B62" s="122"/>
      <c r="C62" s="306"/>
      <c r="E62" s="306"/>
      <c r="G62" s="316"/>
      <c r="H62" s="319"/>
      <c r="I62" s="308"/>
      <c r="J62" s="313"/>
      <c r="K62" s="306"/>
      <c r="L62" s="306"/>
      <c r="M62" s="306"/>
      <c r="N62" s="316"/>
      <c r="O62" s="307"/>
      <c r="P62" s="319"/>
      <c r="Q62" s="310"/>
      <c r="W62" s="327">
        <f>W55</f>
        <v>77.3</v>
      </c>
      <c r="X62" s="324">
        <f>X55</f>
        <v>3</v>
      </c>
      <c r="Y62" s="324"/>
      <c r="Z62" s="355">
        <f>Z55</f>
        <v>23</v>
      </c>
      <c r="AA62" s="355"/>
      <c r="AB62" s="355"/>
      <c r="AC62" s="356"/>
      <c r="AD62" s="355"/>
      <c r="AE62" s="355"/>
      <c r="AF62" s="355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9">
        <v>2</v>
      </c>
      <c r="B63" s="122">
        <v>7</v>
      </c>
      <c r="C63" s="114" t="s">
        <v>230</v>
      </c>
      <c r="E63" s="306"/>
      <c r="G63" s="316"/>
      <c r="H63" s="319"/>
      <c r="I63" s="308"/>
      <c r="J63" s="313"/>
      <c r="K63" s="306"/>
      <c r="L63" s="306"/>
      <c r="M63" s="306"/>
      <c r="N63" s="316"/>
      <c r="O63" s="307"/>
      <c r="P63" s="319"/>
      <c r="Q63" s="310"/>
      <c r="S63" s="256"/>
      <c r="T63" s="256"/>
      <c r="U63" s="256">
        <f>IF(FREE_PART,INDEX(FREE_SCORE!RES50,MATCH(Y63,FREE_SCORE!ID,0)),"")</f>
        <v>73.3667</v>
      </c>
      <c r="V63" s="258">
        <f>SUM(S63:U63)</f>
        <v>73.3667</v>
      </c>
      <c r="W63" s="352">
        <f>V63</f>
        <v>73.3667</v>
      </c>
      <c r="X63" s="324">
        <f>[1]!sn_val(B63)</f>
        <v>7</v>
      </c>
      <c r="Y63" s="324">
        <v>5</v>
      </c>
      <c r="Z63" s="355">
        <f>INDEX(FREE_SCORE!TM_SORT,MATCH(Y63,FREE_SCORE!ID,0))</f>
        <v>22</v>
      </c>
      <c r="AA63" s="355"/>
      <c r="AB63" s="355"/>
      <c r="AC63" s="356"/>
      <c r="AD63" s="355"/>
      <c r="AE63" s="355"/>
      <c r="AF63" s="355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9"/>
      <c r="B64" s="122"/>
      <c r="C64" s="310" t="s">
        <v>177</v>
      </c>
      <c r="E64" s="306"/>
      <c r="G64" s="316" t="s">
        <v>220</v>
      </c>
      <c r="H64" s="319"/>
      <c r="I64" s="308" t="s">
        <v>173</v>
      </c>
      <c r="J64" s="314"/>
      <c r="K64" s="306"/>
      <c r="M64" s="306"/>
      <c r="N64" s="315"/>
      <c r="O64" s="316" t="s">
        <v>220</v>
      </c>
      <c r="P64" s="319"/>
      <c r="Q64" s="113"/>
      <c r="W64" s="327">
        <f>W63</f>
        <v>73.3667</v>
      </c>
      <c r="X64" s="324">
        <f>X63</f>
        <v>7</v>
      </c>
      <c r="Y64" s="324"/>
      <c r="Z64" s="355">
        <f>Z63</f>
        <v>22</v>
      </c>
      <c r="AA64" s="355"/>
      <c r="AB64" s="355"/>
      <c r="AC64" s="356"/>
      <c r="AD64" s="355"/>
      <c r="AE64" s="355"/>
      <c r="AF64" s="35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9"/>
      <c r="B65" s="122"/>
      <c r="C65" s="308" t="s">
        <v>152</v>
      </c>
      <c r="E65" s="306"/>
      <c r="G65" s="316" t="s">
        <v>222</v>
      </c>
      <c r="H65" s="319"/>
      <c r="I65" s="363" t="s">
        <v>174</v>
      </c>
      <c r="J65" s="313"/>
      <c r="K65" s="306"/>
      <c r="L65" s="306"/>
      <c r="M65" s="306"/>
      <c r="N65" s="316"/>
      <c r="O65" s="316" t="s">
        <v>220</v>
      </c>
      <c r="P65" s="319"/>
      <c r="Q65" s="113"/>
      <c r="W65" s="327">
        <f>W63</f>
        <v>73.3667</v>
      </c>
      <c r="X65" s="324">
        <f>X63</f>
        <v>7</v>
      </c>
      <c r="Y65" s="324"/>
      <c r="Z65" s="355">
        <f>Z63</f>
        <v>22</v>
      </c>
      <c r="AA65" s="355"/>
      <c r="AB65" s="355"/>
      <c r="AC65" s="356"/>
      <c r="AD65" s="355"/>
      <c r="AE65" s="355"/>
      <c r="AF65" s="35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9"/>
      <c r="B66" s="122"/>
      <c r="C66" s="308" t="s">
        <v>154</v>
      </c>
      <c r="E66" s="306"/>
      <c r="G66" s="316" t="s">
        <v>222</v>
      </c>
      <c r="H66" s="319"/>
      <c r="I66" s="308" t="s">
        <v>172</v>
      </c>
      <c r="J66" s="313"/>
      <c r="K66" s="306"/>
      <c r="L66" s="306"/>
      <c r="M66" s="306"/>
      <c r="N66" s="316"/>
      <c r="O66" s="316" t="s">
        <v>221</v>
      </c>
      <c r="P66" s="319"/>
      <c r="Q66" s="310"/>
      <c r="W66" s="327">
        <f>W63</f>
        <v>73.3667</v>
      </c>
      <c r="X66" s="324">
        <f>X63</f>
        <v>7</v>
      </c>
      <c r="Y66" s="324"/>
      <c r="Z66" s="355">
        <f>Z63</f>
        <v>22</v>
      </c>
      <c r="AA66" s="355"/>
      <c r="AB66" s="355"/>
      <c r="AC66" s="356"/>
      <c r="AD66" s="355"/>
      <c r="AE66" s="355"/>
      <c r="AF66" s="35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9"/>
      <c r="B67" s="122"/>
      <c r="C67" s="306" t="s">
        <v>171</v>
      </c>
      <c r="E67" s="306"/>
      <c r="G67" s="316" t="s">
        <v>221</v>
      </c>
      <c r="H67" s="319"/>
      <c r="I67" s="123" t="s">
        <v>160</v>
      </c>
      <c r="J67" s="314"/>
      <c r="K67" s="306"/>
      <c r="M67" s="306"/>
      <c r="N67" s="315"/>
      <c r="O67" s="236" t="s">
        <v>222</v>
      </c>
      <c r="P67" s="320"/>
      <c r="Q67" s="308"/>
      <c r="W67" s="327">
        <f>W63</f>
        <v>73.3667</v>
      </c>
      <c r="X67" s="324">
        <f>X63</f>
        <v>7</v>
      </c>
      <c r="Y67" s="324"/>
      <c r="Z67" s="355">
        <f>Z63</f>
        <v>22</v>
      </c>
      <c r="AA67" s="355"/>
      <c r="AB67" s="355"/>
      <c r="AC67" s="356"/>
      <c r="AD67" s="355"/>
      <c r="AE67" s="355"/>
      <c r="AF67" s="35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9"/>
      <c r="B68" s="122"/>
      <c r="C68" s="308" t="s">
        <v>175</v>
      </c>
      <c r="E68" s="306"/>
      <c r="G68" s="316" t="s">
        <v>220</v>
      </c>
      <c r="H68" s="319"/>
      <c r="I68" s="308"/>
      <c r="J68" s="313"/>
      <c r="N68" s="121"/>
      <c r="O68" s="307"/>
      <c r="P68" s="319"/>
      <c r="Q68" s="308"/>
      <c r="W68" s="327">
        <f>W63</f>
        <v>73.3667</v>
      </c>
      <c r="X68" s="324">
        <f>X63</f>
        <v>7</v>
      </c>
      <c r="Y68" s="324"/>
      <c r="Z68" s="355">
        <f>Z63</f>
        <v>22</v>
      </c>
      <c r="AA68" s="355"/>
      <c r="AB68" s="355"/>
      <c r="AC68" s="356"/>
      <c r="AD68" s="355"/>
      <c r="AE68" s="355"/>
      <c r="AF68" s="35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9"/>
      <c r="B69" s="122"/>
      <c r="C69" s="308" t="s">
        <v>176</v>
      </c>
      <c r="E69" s="306"/>
      <c r="G69" s="316" t="s">
        <v>222</v>
      </c>
      <c r="H69" s="319"/>
      <c r="J69" s="313"/>
      <c r="N69" s="121"/>
      <c r="O69" s="160"/>
      <c r="P69" s="320"/>
      <c r="W69" s="327">
        <f>W63</f>
        <v>73.3667</v>
      </c>
      <c r="X69" s="324">
        <f>X63</f>
        <v>7</v>
      </c>
      <c r="Y69" s="324"/>
      <c r="Z69" s="355">
        <f>Z63</f>
        <v>22</v>
      </c>
      <c r="AA69" s="355"/>
      <c r="AB69" s="355"/>
      <c r="AC69" s="356"/>
      <c r="AD69" s="355"/>
      <c r="AE69" s="355"/>
      <c r="AF69" s="35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9"/>
      <c r="B70" s="122"/>
      <c r="C70" s="308"/>
      <c r="E70" s="306"/>
      <c r="G70" s="316"/>
      <c r="H70" s="319"/>
      <c r="J70" s="313"/>
      <c r="N70" s="121"/>
      <c r="O70" s="160"/>
      <c r="P70" s="320"/>
      <c r="W70" s="327">
        <f>W63</f>
        <v>73.3667</v>
      </c>
      <c r="X70" s="324">
        <f>X63</f>
        <v>7</v>
      </c>
      <c r="Y70" s="324"/>
      <c r="Z70" s="355">
        <f>Z63</f>
        <v>22</v>
      </c>
      <c r="AA70" s="355"/>
      <c r="AB70" s="355"/>
      <c r="AC70" s="356"/>
      <c r="AD70" s="355"/>
      <c r="AE70" s="355"/>
      <c r="AF70" s="35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9">
        <v>3</v>
      </c>
      <c r="B71" s="122">
        <v>9</v>
      </c>
      <c r="C71" s="114" t="s">
        <v>228</v>
      </c>
      <c r="E71" s="306"/>
      <c r="G71" s="316"/>
      <c r="H71" s="319"/>
      <c r="J71" s="313"/>
      <c r="K71" s="306"/>
      <c r="L71" s="308"/>
      <c r="M71" s="308"/>
      <c r="N71" s="316"/>
      <c r="O71" s="308"/>
      <c r="P71" s="307"/>
      <c r="Q71" s="309"/>
      <c r="S71" s="256"/>
      <c r="T71" s="256"/>
      <c r="U71" s="256">
        <f>IF(FREE_PART,INDEX(FREE_SCORE!RES50,MATCH(Y71,FREE_SCORE!ID,0)),"")</f>
        <v>70.1333</v>
      </c>
      <c r="V71" s="258">
        <f>SUM(S71:U71)</f>
        <v>70.1333</v>
      </c>
      <c r="W71" s="352">
        <f>V71</f>
        <v>70.1333</v>
      </c>
      <c r="X71" s="324">
        <f>[1]!sn_val(B71)</f>
        <v>9</v>
      </c>
      <c r="Y71" s="324">
        <v>3</v>
      </c>
      <c r="Z71" s="355">
        <f>INDEX(FREE_SCORE!TM_SORT,MATCH(Y71,FREE_SCORE!ID,0))</f>
        <v>21.9</v>
      </c>
      <c r="AA71" s="355"/>
      <c r="AB71" s="355"/>
      <c r="AC71" s="356"/>
      <c r="AD71" s="355"/>
      <c r="AE71" s="355"/>
      <c r="AF71" s="35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9"/>
      <c r="B72" s="122"/>
      <c r="C72" s="308" t="s">
        <v>149</v>
      </c>
      <c r="E72" s="306"/>
      <c r="G72" s="316" t="s">
        <v>223</v>
      </c>
      <c r="H72" s="319"/>
      <c r="I72" s="308" t="s">
        <v>156</v>
      </c>
      <c r="J72" s="314"/>
      <c r="K72" s="306"/>
      <c r="M72" s="306"/>
      <c r="N72" s="315"/>
      <c r="O72" s="316" t="s">
        <v>223</v>
      </c>
      <c r="P72" s="319"/>
      <c r="Q72" s="310"/>
      <c r="W72" s="327">
        <f>W71</f>
        <v>70.1333</v>
      </c>
      <c r="X72" s="324">
        <f>X71</f>
        <v>9</v>
      </c>
      <c r="Y72" s="324"/>
      <c r="Z72" s="355">
        <f>Z71</f>
        <v>21.9</v>
      </c>
      <c r="AA72" s="355"/>
      <c r="AB72" s="355"/>
      <c r="AC72" s="356"/>
      <c r="AD72" s="355"/>
      <c r="AE72" s="355"/>
      <c r="AF72" s="35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9"/>
      <c r="B73" s="122"/>
      <c r="C73" s="363" t="s">
        <v>151</v>
      </c>
      <c r="E73" s="306"/>
      <c r="G73" s="316" t="s">
        <v>222</v>
      </c>
      <c r="H73" s="319"/>
      <c r="I73" s="308" t="s">
        <v>158</v>
      </c>
      <c r="J73" s="314"/>
      <c r="K73" s="306"/>
      <c r="M73" s="306"/>
      <c r="N73" s="315"/>
      <c r="O73" s="316" t="s">
        <v>222</v>
      </c>
      <c r="P73" s="319"/>
      <c r="W73" s="327">
        <f>W71</f>
        <v>70.1333</v>
      </c>
      <c r="X73" s="324">
        <f>X71</f>
        <v>9</v>
      </c>
      <c r="Y73" s="324"/>
      <c r="Z73" s="355">
        <f>Z71</f>
        <v>21.9</v>
      </c>
      <c r="AA73" s="355"/>
      <c r="AB73" s="355"/>
      <c r="AC73" s="356"/>
      <c r="AD73" s="355"/>
      <c r="AE73" s="355"/>
      <c r="AF73" s="35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9"/>
      <c r="B74" s="122"/>
      <c r="C74" s="308" t="s">
        <v>150</v>
      </c>
      <c r="E74" s="306"/>
      <c r="G74" s="316" t="s">
        <v>223</v>
      </c>
      <c r="H74" s="319"/>
      <c r="I74" s="308" t="s">
        <v>157</v>
      </c>
      <c r="J74" s="314"/>
      <c r="K74" s="306"/>
      <c r="M74" s="306"/>
      <c r="N74" s="315"/>
      <c r="O74" s="316" t="s">
        <v>223</v>
      </c>
      <c r="P74" s="319"/>
      <c r="W74" s="327">
        <f>W71</f>
        <v>70.1333</v>
      </c>
      <c r="X74" s="324">
        <f>X71</f>
        <v>9</v>
      </c>
      <c r="Y74" s="324"/>
      <c r="Z74" s="355">
        <f>Z71</f>
        <v>21.9</v>
      </c>
      <c r="AA74" s="355"/>
      <c r="AB74" s="355"/>
      <c r="AC74" s="356"/>
      <c r="AD74" s="355"/>
      <c r="AE74" s="355"/>
      <c r="AF74" s="35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9"/>
      <c r="B75" s="122"/>
      <c r="C75" s="306" t="s">
        <v>153</v>
      </c>
      <c r="E75" s="306"/>
      <c r="G75" s="316" t="s">
        <v>223</v>
      </c>
      <c r="H75" s="319"/>
      <c r="I75" s="363" t="s">
        <v>159</v>
      </c>
      <c r="J75" s="313"/>
      <c r="K75" s="306"/>
      <c r="L75" s="306"/>
      <c r="M75" s="306"/>
      <c r="N75" s="316"/>
      <c r="O75" s="316" t="s">
        <v>222</v>
      </c>
      <c r="P75" s="319"/>
      <c r="W75" s="327">
        <f>W71</f>
        <v>70.1333</v>
      </c>
      <c r="X75" s="324">
        <f>X71</f>
        <v>9</v>
      </c>
      <c r="Y75" s="324"/>
      <c r="Z75" s="355">
        <f>Z71</f>
        <v>21.9</v>
      </c>
      <c r="AA75" s="355"/>
      <c r="AB75" s="355"/>
      <c r="AC75" s="356"/>
      <c r="AD75" s="355"/>
      <c r="AE75" s="355"/>
      <c r="AF75" s="35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9"/>
      <c r="B76" s="122"/>
      <c r="C76" s="308" t="s">
        <v>154</v>
      </c>
      <c r="E76" s="306"/>
      <c r="G76" s="316" t="s">
        <v>222</v>
      </c>
      <c r="H76" s="319"/>
      <c r="I76" s="308" t="s">
        <v>152</v>
      </c>
      <c r="J76" s="313"/>
      <c r="K76" s="311"/>
      <c r="L76" s="308"/>
      <c r="M76" s="308"/>
      <c r="N76" s="317"/>
      <c r="O76" s="316" t="s">
        <v>222</v>
      </c>
      <c r="P76" s="319"/>
      <c r="Q76" s="308" t="s">
        <v>2</v>
      </c>
      <c r="W76" s="327">
        <f>W71</f>
        <v>70.1333</v>
      </c>
      <c r="X76" s="324">
        <f>X71</f>
        <v>9</v>
      </c>
      <c r="Y76" s="324"/>
      <c r="Z76" s="355">
        <f>Z71</f>
        <v>21.9</v>
      </c>
      <c r="AA76" s="355"/>
      <c r="AB76" s="355"/>
      <c r="AC76" s="356"/>
      <c r="AD76" s="355"/>
      <c r="AE76" s="355"/>
      <c r="AF76" s="35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9"/>
      <c r="B77" s="122"/>
      <c r="C77" s="308" t="s">
        <v>155</v>
      </c>
      <c r="E77" s="306"/>
      <c r="G77" s="316" t="s">
        <v>222</v>
      </c>
      <c r="H77" s="319"/>
      <c r="I77" s="308" t="s">
        <v>160</v>
      </c>
      <c r="J77" s="314"/>
      <c r="K77" s="306"/>
      <c r="M77" s="306"/>
      <c r="N77" s="315"/>
      <c r="O77" s="316" t="s">
        <v>222</v>
      </c>
      <c r="P77" s="319"/>
      <c r="Q77" s="308" t="s">
        <v>2</v>
      </c>
      <c r="W77" s="327">
        <f>W71</f>
        <v>70.1333</v>
      </c>
      <c r="X77" s="324">
        <f>X71</f>
        <v>9</v>
      </c>
      <c r="Y77" s="324"/>
      <c r="Z77" s="355">
        <f>Z71</f>
        <v>21.9</v>
      </c>
      <c r="AA77" s="355"/>
      <c r="AB77" s="355"/>
      <c r="AC77" s="356"/>
      <c r="AD77" s="355"/>
      <c r="AE77" s="355"/>
      <c r="AF77" s="35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9"/>
      <c r="B78" s="122"/>
      <c r="C78" s="308"/>
      <c r="E78" s="306"/>
      <c r="G78" s="316"/>
      <c r="H78" s="319"/>
      <c r="I78" s="308"/>
      <c r="J78" s="314"/>
      <c r="K78" s="306"/>
      <c r="M78" s="306"/>
      <c r="N78" s="315"/>
      <c r="O78" s="316"/>
      <c r="P78" s="319"/>
      <c r="Q78" s="308"/>
      <c r="W78" s="327">
        <f>W71</f>
        <v>70.1333</v>
      </c>
      <c r="X78" s="324">
        <f>X71</f>
        <v>9</v>
      </c>
      <c r="Y78" s="324"/>
      <c r="Z78" s="355">
        <f>Z71</f>
        <v>21.9</v>
      </c>
      <c r="AA78" s="355"/>
      <c r="AB78" s="355"/>
      <c r="AC78" s="356"/>
      <c r="AD78" s="355"/>
      <c r="AE78" s="355"/>
      <c r="AF78" s="35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3" s="123" customFormat="1" ht="17.25" customHeight="1">
      <c r="A79" s="328">
        <v>4</v>
      </c>
      <c r="B79" s="112">
        <v>6</v>
      </c>
      <c r="C79" s="114" t="s">
        <v>226</v>
      </c>
      <c r="D79" s="113"/>
      <c r="E79" s="113"/>
      <c r="F79" s="113"/>
      <c r="G79" s="113"/>
      <c r="H79" s="113"/>
      <c r="I79" s="114"/>
      <c r="J79" s="115"/>
      <c r="K79" s="115"/>
      <c r="L79" s="116"/>
      <c r="M79" s="117"/>
      <c r="N79" s="117"/>
      <c r="O79" s="118"/>
      <c r="P79" s="117"/>
      <c r="Q79" s="117"/>
      <c r="R79" s="117"/>
      <c r="S79" s="256"/>
      <c r="T79" s="256"/>
      <c r="U79" s="256">
        <f>IF(FREE_PART,INDEX(FREE_SCORE!RES50,MATCH(Y79,FREE_SCORE!ID,0)),"")</f>
        <v>69.6333</v>
      </c>
      <c r="V79" s="258">
        <f>SUM(S79:U79)</f>
        <v>69.6333</v>
      </c>
      <c r="W79" s="352">
        <f>V79</f>
        <v>69.6333</v>
      </c>
      <c r="X79" s="323">
        <f>[1]!sn_val(B79)</f>
        <v>6</v>
      </c>
      <c r="Y79" s="323">
        <v>1</v>
      </c>
      <c r="Z79" s="357">
        <f>INDEX(FREE_SCORE!TM_SORT,MATCH(Y79,FREE_SCORE!ID,0))</f>
        <v>21.1</v>
      </c>
      <c r="AA79" s="357"/>
      <c r="AB79" s="358"/>
      <c r="AC79" s="357"/>
      <c r="AD79" s="323"/>
      <c r="AE79" s="323"/>
      <c r="AF79" s="355"/>
      <c r="AG79" s="11"/>
      <c r="AH79" s="67"/>
      <c r="AI79" s="67"/>
      <c r="AJ79" s="67"/>
      <c r="AK79" s="67"/>
      <c r="AL79" s="265"/>
      <c r="AM79" s="265"/>
      <c r="AN79" s="265"/>
      <c r="AO79" s="265"/>
      <c r="AP79" s="265"/>
      <c r="AQ79" s="12"/>
    </row>
    <row r="80" spans="1:42" s="123" customFormat="1" ht="17.25" customHeight="1">
      <c r="A80" s="329"/>
      <c r="B80" s="122"/>
      <c r="C80" s="308" t="s">
        <v>131</v>
      </c>
      <c r="E80" s="306"/>
      <c r="G80" s="316" t="s">
        <v>222</v>
      </c>
      <c r="H80" s="319"/>
      <c r="I80" s="310" t="s">
        <v>128</v>
      </c>
      <c r="J80" s="313"/>
      <c r="N80" s="121"/>
      <c r="O80" s="316" t="s">
        <v>220</v>
      </c>
      <c r="P80" s="319"/>
      <c r="Q80" s="306"/>
      <c r="W80" s="327">
        <f>W79</f>
        <v>69.6333</v>
      </c>
      <c r="X80" s="324">
        <f>X79</f>
        <v>6</v>
      </c>
      <c r="Y80" s="324"/>
      <c r="Z80" s="355">
        <f>Z79</f>
        <v>21.1</v>
      </c>
      <c r="AA80" s="355"/>
      <c r="AB80" s="355"/>
      <c r="AC80" s="356"/>
      <c r="AD80" s="355"/>
      <c r="AE80" s="355"/>
      <c r="AF80" s="355"/>
      <c r="AG80" s="126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:42" s="123" customFormat="1" ht="17.25" customHeight="1">
      <c r="A81" s="329"/>
      <c r="B81" s="122"/>
      <c r="C81" s="308" t="s">
        <v>137</v>
      </c>
      <c r="E81" s="306"/>
      <c r="G81" s="316" t="s">
        <v>220</v>
      </c>
      <c r="H81" s="319"/>
      <c r="I81" s="363" t="s">
        <v>135</v>
      </c>
      <c r="J81" s="314"/>
      <c r="K81" s="306"/>
      <c r="M81" s="308"/>
      <c r="N81" s="315"/>
      <c r="O81" s="316" t="s">
        <v>221</v>
      </c>
      <c r="P81" s="319"/>
      <c r="Q81" s="308"/>
      <c r="W81" s="327">
        <f>W79</f>
        <v>69.6333</v>
      </c>
      <c r="X81" s="324">
        <f>X79</f>
        <v>6</v>
      </c>
      <c r="Y81" s="324"/>
      <c r="Z81" s="355">
        <f>Z79</f>
        <v>21.1</v>
      </c>
      <c r="AA81" s="355"/>
      <c r="AB81" s="355"/>
      <c r="AC81" s="356"/>
      <c r="AD81" s="355"/>
      <c r="AE81" s="355"/>
      <c r="AF81" s="35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3" s="123" customFormat="1" ht="17.25" customHeight="1">
      <c r="A82" s="329"/>
      <c r="B82" s="122"/>
      <c r="C82" s="308" t="s">
        <v>130</v>
      </c>
      <c r="E82" s="306"/>
      <c r="G82" s="316" t="s">
        <v>221</v>
      </c>
      <c r="H82" s="319"/>
      <c r="I82" s="308" t="s">
        <v>136</v>
      </c>
      <c r="J82" s="314"/>
      <c r="K82" s="306"/>
      <c r="M82" s="306"/>
      <c r="N82" s="315"/>
      <c r="O82" s="316" t="s">
        <v>221</v>
      </c>
      <c r="P82" s="319"/>
      <c r="Q82" s="308"/>
      <c r="W82" s="327">
        <f>W79</f>
        <v>69.6333</v>
      </c>
      <c r="X82" s="324">
        <f>X79</f>
        <v>6</v>
      </c>
      <c r="Y82" s="324"/>
      <c r="Z82" s="355">
        <f>Z79</f>
        <v>21.1</v>
      </c>
      <c r="AA82" s="355"/>
      <c r="AB82" s="355"/>
      <c r="AC82" s="356"/>
      <c r="AD82" s="355"/>
      <c r="AE82" s="355"/>
      <c r="AF82" s="355"/>
      <c r="AG82" s="5"/>
      <c r="AH82" s="69"/>
      <c r="AI82" s="69"/>
      <c r="AJ82" s="69"/>
      <c r="AK82" s="69"/>
      <c r="AL82" s="69"/>
      <c r="AM82" s="69"/>
      <c r="AN82" s="69"/>
      <c r="AO82" s="69"/>
      <c r="AP82" s="69"/>
      <c r="AQ82" s="119"/>
    </row>
    <row r="83" spans="1:42" s="123" customFormat="1" ht="17.25" customHeight="1">
      <c r="A83" s="329"/>
      <c r="B83" s="122"/>
      <c r="C83" s="308" t="s">
        <v>134</v>
      </c>
      <c r="E83" s="306"/>
      <c r="G83" s="316" t="s">
        <v>220</v>
      </c>
      <c r="H83" s="319"/>
      <c r="I83" s="308" t="s">
        <v>129</v>
      </c>
      <c r="J83" s="313"/>
      <c r="N83" s="121"/>
      <c r="O83" s="316" t="s">
        <v>220</v>
      </c>
      <c r="P83" s="319"/>
      <c r="Q83" s="308"/>
      <c r="W83" s="327">
        <f>W79</f>
        <v>69.6333</v>
      </c>
      <c r="X83" s="324">
        <f>X79</f>
        <v>6</v>
      </c>
      <c r="Y83" s="324"/>
      <c r="Z83" s="355">
        <f>Z79</f>
        <v>21.1</v>
      </c>
      <c r="AA83" s="355"/>
      <c r="AB83" s="355"/>
      <c r="AC83" s="356"/>
      <c r="AD83" s="355"/>
      <c r="AE83" s="355"/>
      <c r="AF83" s="355"/>
      <c r="AG83" s="126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3" s="123" customFormat="1" ht="17.25" customHeight="1">
      <c r="A84" s="328"/>
      <c r="B84" s="112"/>
      <c r="C84" s="363" t="s">
        <v>127</v>
      </c>
      <c r="D84" s="113"/>
      <c r="E84" s="113"/>
      <c r="F84" s="113"/>
      <c r="G84" s="235" t="s">
        <v>220</v>
      </c>
      <c r="H84" s="318"/>
      <c r="I84" s="308" t="s">
        <v>138</v>
      </c>
      <c r="J84" s="312"/>
      <c r="K84" s="115"/>
      <c r="L84" s="116"/>
      <c r="M84" s="117"/>
      <c r="N84" s="118"/>
      <c r="O84" s="316" t="s">
        <v>222</v>
      </c>
      <c r="P84" s="319"/>
      <c r="Q84" s="308"/>
      <c r="R84" s="117"/>
      <c r="S84" s="117"/>
      <c r="T84" s="117"/>
      <c r="U84" s="117"/>
      <c r="V84" s="117"/>
      <c r="W84" s="326">
        <f>W79</f>
        <v>69.6333</v>
      </c>
      <c r="X84" s="323">
        <f>X79</f>
        <v>6</v>
      </c>
      <c r="Y84" s="323"/>
      <c r="Z84" s="357">
        <f>Z79</f>
        <v>21.1</v>
      </c>
      <c r="AA84" s="357"/>
      <c r="AB84" s="358"/>
      <c r="AC84" s="357"/>
      <c r="AD84" s="323"/>
      <c r="AE84" s="323"/>
      <c r="AF84" s="355"/>
      <c r="AG84" s="5"/>
      <c r="AH84" s="69"/>
      <c r="AI84" s="69"/>
      <c r="AJ84" s="69"/>
      <c r="AK84" s="69"/>
      <c r="AL84" s="69"/>
      <c r="AM84" s="69"/>
      <c r="AN84" s="69"/>
      <c r="AO84" s="69"/>
      <c r="AP84" s="69"/>
      <c r="AQ84" s="5"/>
    </row>
    <row r="85" spans="1:42" s="123" customFormat="1" ht="17.25" customHeight="1">
      <c r="A85" s="329"/>
      <c r="B85" s="122"/>
      <c r="C85" s="308" t="s">
        <v>133</v>
      </c>
      <c r="E85" s="306"/>
      <c r="G85" s="316" t="s">
        <v>222</v>
      </c>
      <c r="H85" s="319"/>
      <c r="I85" s="113" t="s">
        <v>132</v>
      </c>
      <c r="J85" s="313"/>
      <c r="N85" s="121"/>
      <c r="O85" s="235" t="s">
        <v>220</v>
      </c>
      <c r="P85" s="318"/>
      <c r="Q85" s="310"/>
      <c r="W85" s="327">
        <f>W79</f>
        <v>69.6333</v>
      </c>
      <c r="X85" s="324">
        <f>X79</f>
        <v>6</v>
      </c>
      <c r="Y85" s="324"/>
      <c r="Z85" s="355">
        <f>Z79</f>
        <v>21.1</v>
      </c>
      <c r="AA85" s="355"/>
      <c r="AB85" s="355"/>
      <c r="AC85" s="356"/>
      <c r="AD85" s="355"/>
      <c r="AE85" s="355"/>
      <c r="AF85" s="355"/>
      <c r="AG85" s="126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1:42" s="123" customFormat="1" ht="17.25" customHeight="1">
      <c r="A86" s="329"/>
      <c r="B86" s="122"/>
      <c r="C86" s="308"/>
      <c r="E86" s="306"/>
      <c r="G86" s="316"/>
      <c r="H86" s="319"/>
      <c r="I86" s="113"/>
      <c r="J86" s="313"/>
      <c r="N86" s="121"/>
      <c r="O86" s="235"/>
      <c r="P86" s="318"/>
      <c r="Q86" s="310"/>
      <c r="W86" s="327">
        <f>W79</f>
        <v>69.6333</v>
      </c>
      <c r="X86" s="324">
        <f>X79</f>
        <v>6</v>
      </c>
      <c r="Y86" s="324"/>
      <c r="Z86" s="355">
        <f>Z79</f>
        <v>21.1</v>
      </c>
      <c r="AA86" s="355"/>
      <c r="AB86" s="355"/>
      <c r="AC86" s="356"/>
      <c r="AD86" s="355"/>
      <c r="AE86" s="355"/>
      <c r="AF86" s="355"/>
      <c r="AG86" s="126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1:42" s="123" customFormat="1" ht="17.25" customHeight="1">
      <c r="A87" s="329">
        <v>5</v>
      </c>
      <c r="B87" s="122">
        <v>5</v>
      </c>
      <c r="C87" s="114" t="s">
        <v>227</v>
      </c>
      <c r="E87" s="306"/>
      <c r="G87" s="316"/>
      <c r="H87" s="319"/>
      <c r="I87" s="113"/>
      <c r="J87" s="313"/>
      <c r="N87" s="121"/>
      <c r="O87" s="235"/>
      <c r="P87" s="318"/>
      <c r="Q87" s="310"/>
      <c r="S87" s="256"/>
      <c r="T87" s="256"/>
      <c r="U87" s="256">
        <f>IF(FREE_PART,INDEX(FREE_SCORE!RES50,MATCH(Y87,FREE_SCORE!ID,0)),"")</f>
        <v>65.2667</v>
      </c>
      <c r="V87" s="258">
        <f>SUM(S87:U87)</f>
        <v>65.2667</v>
      </c>
      <c r="W87" s="352">
        <f>V87</f>
        <v>65.2667</v>
      </c>
      <c r="X87" s="324">
        <f>[1]!sn_val(B87)</f>
        <v>5</v>
      </c>
      <c r="Y87" s="324">
        <v>2</v>
      </c>
      <c r="Z87" s="355">
        <f>INDEX(FREE_SCORE!TM_SORT,MATCH(Y87,FREE_SCORE!ID,0))</f>
        <v>20.1</v>
      </c>
      <c r="AA87" s="355"/>
      <c r="AB87" s="355"/>
      <c r="AC87" s="356"/>
      <c r="AD87" s="355"/>
      <c r="AE87" s="355"/>
      <c r="AF87" s="355"/>
      <c r="AG87" s="126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1:42" s="123" customFormat="1" ht="17.25" customHeight="1">
      <c r="A88" s="329"/>
      <c r="B88" s="122"/>
      <c r="C88" s="306" t="s">
        <v>145</v>
      </c>
      <c r="E88" s="306"/>
      <c r="G88" s="316" t="s">
        <v>223</v>
      </c>
      <c r="H88" s="319"/>
      <c r="I88" s="308" t="s">
        <v>144</v>
      </c>
      <c r="J88" s="314"/>
      <c r="K88" s="306"/>
      <c r="M88" s="306"/>
      <c r="N88" s="315"/>
      <c r="O88" s="316" t="s">
        <v>223</v>
      </c>
      <c r="P88" s="319"/>
      <c r="Q88" s="310"/>
      <c r="W88" s="327">
        <f>W87</f>
        <v>65.2667</v>
      </c>
      <c r="X88" s="324">
        <f>X87</f>
        <v>5</v>
      </c>
      <c r="Y88" s="324"/>
      <c r="Z88" s="355">
        <f>Z87</f>
        <v>20.1</v>
      </c>
      <c r="AA88" s="355"/>
      <c r="AB88" s="355"/>
      <c r="AC88" s="356"/>
      <c r="AD88" s="355"/>
      <c r="AE88" s="355"/>
      <c r="AF88" s="35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9"/>
      <c r="B89" s="122"/>
      <c r="C89" s="308" t="s">
        <v>139</v>
      </c>
      <c r="E89" s="306"/>
      <c r="G89" s="316" t="s">
        <v>221</v>
      </c>
      <c r="H89" s="319"/>
      <c r="I89" s="308" t="s">
        <v>146</v>
      </c>
      <c r="J89" s="314"/>
      <c r="K89" s="306"/>
      <c r="M89" s="306"/>
      <c r="N89" s="315"/>
      <c r="O89" s="316" t="s">
        <v>223</v>
      </c>
      <c r="P89" s="319"/>
      <c r="Q89" s="308"/>
      <c r="W89" s="327">
        <f>W87</f>
        <v>65.2667</v>
      </c>
      <c r="X89" s="324">
        <f>X87</f>
        <v>5</v>
      </c>
      <c r="Y89" s="324"/>
      <c r="Z89" s="355">
        <f>Z87</f>
        <v>20.1</v>
      </c>
      <c r="AA89" s="355"/>
      <c r="AB89" s="355"/>
      <c r="AC89" s="356"/>
      <c r="AD89" s="355"/>
      <c r="AE89" s="355"/>
      <c r="AF89" s="35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9"/>
      <c r="B90" s="122"/>
      <c r="C90" s="306" t="s">
        <v>140</v>
      </c>
      <c r="E90" s="306"/>
      <c r="G90" s="316" t="s">
        <v>222</v>
      </c>
      <c r="H90" s="319"/>
      <c r="I90" s="308" t="s">
        <v>147</v>
      </c>
      <c r="J90" s="313"/>
      <c r="N90" s="121"/>
      <c r="O90" s="316" t="s">
        <v>223</v>
      </c>
      <c r="P90" s="319"/>
      <c r="Q90" s="113" t="s">
        <v>2</v>
      </c>
      <c r="W90" s="327">
        <f>W87</f>
        <v>65.2667</v>
      </c>
      <c r="X90" s="324">
        <f>X87</f>
        <v>5</v>
      </c>
      <c r="Y90" s="324"/>
      <c r="Z90" s="355">
        <f>Z87</f>
        <v>20.1</v>
      </c>
      <c r="AA90" s="355"/>
      <c r="AB90" s="355"/>
      <c r="AC90" s="356"/>
      <c r="AD90" s="355"/>
      <c r="AE90" s="355"/>
      <c r="AF90" s="35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9"/>
      <c r="B91" s="122"/>
      <c r="C91" s="363" t="s">
        <v>143</v>
      </c>
      <c r="E91" s="306"/>
      <c r="G91" s="316" t="s">
        <v>223</v>
      </c>
      <c r="H91" s="319"/>
      <c r="I91" s="308" t="s">
        <v>148</v>
      </c>
      <c r="J91" s="313"/>
      <c r="K91" s="306"/>
      <c r="L91" s="308"/>
      <c r="M91" s="308"/>
      <c r="N91" s="316"/>
      <c r="O91" s="316" t="s">
        <v>224</v>
      </c>
      <c r="P91" s="319"/>
      <c r="Q91" s="308" t="s">
        <v>2</v>
      </c>
      <c r="W91" s="327">
        <f>W87</f>
        <v>65.2667</v>
      </c>
      <c r="X91" s="324">
        <f>X87</f>
        <v>5</v>
      </c>
      <c r="Y91" s="324"/>
      <c r="Z91" s="355">
        <f>Z87</f>
        <v>20.1</v>
      </c>
      <c r="AA91" s="355"/>
      <c r="AB91" s="355"/>
      <c r="AC91" s="356"/>
      <c r="AD91" s="355"/>
      <c r="AE91" s="355"/>
      <c r="AF91" s="35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9"/>
      <c r="B92" s="122"/>
      <c r="C92" s="308" t="s">
        <v>141</v>
      </c>
      <c r="E92" s="306"/>
      <c r="G92" s="316" t="s">
        <v>222</v>
      </c>
      <c r="H92" s="319"/>
      <c r="J92" s="313"/>
      <c r="K92" s="306"/>
      <c r="L92" s="308"/>
      <c r="M92" s="308"/>
      <c r="N92" s="316"/>
      <c r="O92" s="308"/>
      <c r="P92" s="307"/>
      <c r="Q92" s="309"/>
      <c r="W92" s="327">
        <f>W87</f>
        <v>65.2667</v>
      </c>
      <c r="X92" s="324">
        <f>X87</f>
        <v>5</v>
      </c>
      <c r="Y92" s="324"/>
      <c r="Z92" s="355">
        <f>Z87</f>
        <v>20.1</v>
      </c>
      <c r="AA92" s="355"/>
      <c r="AB92" s="355"/>
      <c r="AC92" s="356"/>
      <c r="AD92" s="355"/>
      <c r="AE92" s="355"/>
      <c r="AF92" s="35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9"/>
      <c r="B93" s="122"/>
      <c r="C93" s="308" t="s">
        <v>142</v>
      </c>
      <c r="E93" s="306"/>
      <c r="G93" s="316" t="s">
        <v>222</v>
      </c>
      <c r="H93" s="319"/>
      <c r="J93" s="313"/>
      <c r="K93" s="306"/>
      <c r="L93" s="308"/>
      <c r="M93" s="308"/>
      <c r="N93" s="316"/>
      <c r="O93" s="308"/>
      <c r="P93" s="307"/>
      <c r="Q93" s="309"/>
      <c r="W93" s="327">
        <f>W87</f>
        <v>65.2667</v>
      </c>
      <c r="X93" s="324">
        <f>X87</f>
        <v>5</v>
      </c>
      <c r="Y93" s="324"/>
      <c r="Z93" s="355">
        <f>Z87</f>
        <v>20.1</v>
      </c>
      <c r="AA93" s="355"/>
      <c r="AB93" s="355"/>
      <c r="AC93" s="356"/>
      <c r="AD93" s="355"/>
      <c r="AE93" s="355"/>
      <c r="AF93" s="35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9"/>
      <c r="B94" s="122"/>
      <c r="C94" s="308"/>
      <c r="E94" s="306"/>
      <c r="G94" s="316"/>
      <c r="H94" s="319"/>
      <c r="J94" s="313"/>
      <c r="K94" s="306"/>
      <c r="L94" s="308"/>
      <c r="M94" s="308"/>
      <c r="N94" s="316"/>
      <c r="O94" s="308"/>
      <c r="P94" s="307"/>
      <c r="Q94" s="309"/>
      <c r="W94" s="327">
        <f>W87</f>
        <v>65.2667</v>
      </c>
      <c r="X94" s="324">
        <f>X87</f>
        <v>5</v>
      </c>
      <c r="Y94" s="324"/>
      <c r="Z94" s="355">
        <f>Z87</f>
        <v>20.1</v>
      </c>
      <c r="AA94" s="355"/>
      <c r="AB94" s="355"/>
      <c r="AC94" s="356"/>
      <c r="AD94" s="355"/>
      <c r="AE94" s="355"/>
      <c r="AF94" s="35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9">
        <v>6</v>
      </c>
      <c r="B95" s="122">
        <v>4</v>
      </c>
      <c r="C95" s="114" t="s">
        <v>226</v>
      </c>
      <c r="G95" s="236"/>
      <c r="H95" s="320"/>
      <c r="J95" s="314"/>
      <c r="N95" s="121"/>
      <c r="O95" s="236"/>
      <c r="P95" s="320"/>
      <c r="S95" s="256"/>
      <c r="T95" s="256"/>
      <c r="U95" s="256">
        <f>IF(FREE_PART,INDEX(FREE_SCORE!RES50,MATCH(Y95,FREE_SCORE!ID,0)),"")</f>
        <v>61.4333</v>
      </c>
      <c r="V95" s="258">
        <f>SUM(S95:U95)</f>
        <v>61.4333</v>
      </c>
      <c r="W95" s="352">
        <f>V95</f>
        <v>61.4333</v>
      </c>
      <c r="X95" s="324">
        <f>[1]!sn_val(B95)</f>
        <v>4</v>
      </c>
      <c r="Y95" s="324">
        <v>8</v>
      </c>
      <c r="Z95" s="355">
        <f>INDEX(FREE_SCORE!TM_SORT,MATCH(Y95,FREE_SCORE!ID,0))</f>
        <v>18.7</v>
      </c>
      <c r="AA95" s="355"/>
      <c r="AB95" s="355"/>
      <c r="AC95" s="356"/>
      <c r="AD95" s="355"/>
      <c r="AE95" s="355"/>
      <c r="AF95" s="35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9"/>
      <c r="B96" s="122"/>
      <c r="C96" s="123" t="s">
        <v>201</v>
      </c>
      <c r="G96" s="236" t="s">
        <v>222</v>
      </c>
      <c r="H96" s="320"/>
      <c r="I96" s="123" t="s">
        <v>200</v>
      </c>
      <c r="J96" s="314"/>
      <c r="N96" s="121"/>
      <c r="O96" s="236" t="s">
        <v>222</v>
      </c>
      <c r="P96" s="320"/>
      <c r="W96" s="327">
        <f>W95</f>
        <v>61.4333</v>
      </c>
      <c r="X96" s="324">
        <f>X95</f>
        <v>4</v>
      </c>
      <c r="Y96" s="324"/>
      <c r="Z96" s="355">
        <f>Z95</f>
        <v>18.7</v>
      </c>
      <c r="AA96" s="355"/>
      <c r="AB96" s="355"/>
      <c r="AC96" s="356"/>
      <c r="AD96" s="355"/>
      <c r="AE96" s="355"/>
      <c r="AF96" s="35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9"/>
      <c r="B97" s="122"/>
      <c r="C97" s="123" t="s">
        <v>209</v>
      </c>
      <c r="G97" s="236" t="s">
        <v>220</v>
      </c>
      <c r="H97" s="320"/>
      <c r="I97" s="123" t="s">
        <v>204</v>
      </c>
      <c r="J97" s="314"/>
      <c r="N97" s="121"/>
      <c r="O97" s="236" t="s">
        <v>222</v>
      </c>
      <c r="P97" s="320"/>
      <c r="W97" s="327">
        <f>W95</f>
        <v>61.4333</v>
      </c>
      <c r="X97" s="324">
        <f>X95</f>
        <v>4</v>
      </c>
      <c r="Y97" s="324"/>
      <c r="Z97" s="355">
        <f>Z95</f>
        <v>18.7</v>
      </c>
      <c r="AA97" s="355"/>
      <c r="AB97" s="355"/>
      <c r="AC97" s="356"/>
      <c r="AD97" s="355"/>
      <c r="AE97" s="355"/>
      <c r="AF97" s="35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9"/>
      <c r="B98" s="122"/>
      <c r="C98" s="123" t="s">
        <v>205</v>
      </c>
      <c r="G98" s="236" t="s">
        <v>222</v>
      </c>
      <c r="H98" s="320"/>
      <c r="I98" s="123" t="s">
        <v>203</v>
      </c>
      <c r="J98" s="314"/>
      <c r="N98" s="121"/>
      <c r="O98" s="236" t="s">
        <v>222</v>
      </c>
      <c r="P98" s="320"/>
      <c r="W98" s="327">
        <f>W95</f>
        <v>61.4333</v>
      </c>
      <c r="X98" s="324">
        <f>X95</f>
        <v>4</v>
      </c>
      <c r="Y98" s="324"/>
      <c r="Z98" s="355">
        <f>Z95</f>
        <v>18.7</v>
      </c>
      <c r="AA98" s="355"/>
      <c r="AB98" s="355"/>
      <c r="AC98" s="356"/>
      <c r="AD98" s="355"/>
      <c r="AE98" s="355"/>
      <c r="AF98" s="35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9"/>
      <c r="B99" s="122"/>
      <c r="C99" s="123" t="s">
        <v>202</v>
      </c>
      <c r="G99" s="236" t="s">
        <v>221</v>
      </c>
      <c r="H99" s="320"/>
      <c r="I99" s="123" t="s">
        <v>207</v>
      </c>
      <c r="J99" s="314"/>
      <c r="N99" s="121"/>
      <c r="O99" s="236" t="s">
        <v>220</v>
      </c>
      <c r="P99" s="320"/>
      <c r="W99" s="327">
        <f>W95</f>
        <v>61.4333</v>
      </c>
      <c r="X99" s="324">
        <f>X95</f>
        <v>4</v>
      </c>
      <c r="Y99" s="324"/>
      <c r="Z99" s="355">
        <f>Z95</f>
        <v>18.7</v>
      </c>
      <c r="AA99" s="355"/>
      <c r="AB99" s="355"/>
      <c r="AC99" s="356"/>
      <c r="AD99" s="355"/>
      <c r="AE99" s="355"/>
      <c r="AF99" s="35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9"/>
      <c r="B100" s="122"/>
      <c r="C100" s="123" t="s">
        <v>208</v>
      </c>
      <c r="G100" s="236" t="s">
        <v>221</v>
      </c>
      <c r="H100" s="320"/>
      <c r="I100" s="123" t="s">
        <v>191</v>
      </c>
      <c r="J100" s="314"/>
      <c r="N100" s="121"/>
      <c r="O100" s="236" t="s">
        <v>222</v>
      </c>
      <c r="P100" s="320"/>
      <c r="Q100" s="123" t="s">
        <v>2</v>
      </c>
      <c r="W100" s="327">
        <f>W95</f>
        <v>61.4333</v>
      </c>
      <c r="X100" s="324">
        <f>X95</f>
        <v>4</v>
      </c>
      <c r="Y100" s="324"/>
      <c r="Z100" s="355">
        <f>Z95</f>
        <v>18.7</v>
      </c>
      <c r="AA100" s="355"/>
      <c r="AB100" s="355"/>
      <c r="AC100" s="356"/>
      <c r="AD100" s="355"/>
      <c r="AE100" s="355"/>
      <c r="AF100" s="35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9"/>
      <c r="B101" s="122"/>
      <c r="C101" s="123" t="s">
        <v>206</v>
      </c>
      <c r="G101" s="236" t="s">
        <v>222</v>
      </c>
      <c r="H101" s="320"/>
      <c r="I101" s="123" t="s">
        <v>192</v>
      </c>
      <c r="J101" s="314"/>
      <c r="N101" s="121"/>
      <c r="O101" s="236" t="s">
        <v>223</v>
      </c>
      <c r="P101" s="320"/>
      <c r="Q101" s="123" t="s">
        <v>2</v>
      </c>
      <c r="W101" s="327">
        <f>W95</f>
        <v>61.4333</v>
      </c>
      <c r="X101" s="324">
        <f>X95</f>
        <v>4</v>
      </c>
      <c r="Y101" s="324"/>
      <c r="Z101" s="355">
        <f>Z95</f>
        <v>18.7</v>
      </c>
      <c r="AA101" s="355"/>
      <c r="AB101" s="355"/>
      <c r="AC101" s="356"/>
      <c r="AD101" s="355"/>
      <c r="AE101" s="355"/>
      <c r="AF101" s="35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9"/>
      <c r="B102" s="122"/>
      <c r="G102" s="236"/>
      <c r="H102" s="320"/>
      <c r="J102" s="314"/>
      <c r="N102" s="121"/>
      <c r="O102" s="236"/>
      <c r="P102" s="320"/>
      <c r="W102" s="327">
        <f>W95</f>
        <v>61.4333</v>
      </c>
      <c r="X102" s="324">
        <f>X95</f>
        <v>4</v>
      </c>
      <c r="Y102" s="324"/>
      <c r="Z102" s="355">
        <f>Z95</f>
        <v>18.7</v>
      </c>
      <c r="AA102" s="355"/>
      <c r="AB102" s="355"/>
      <c r="AC102" s="356"/>
      <c r="AD102" s="355"/>
      <c r="AE102" s="355"/>
      <c r="AF102" s="35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9">
        <v>7</v>
      </c>
      <c r="B103" s="122">
        <v>1</v>
      </c>
      <c r="C103" s="114" t="s">
        <v>231</v>
      </c>
      <c r="G103" s="236"/>
      <c r="H103" s="320"/>
      <c r="J103" s="314"/>
      <c r="N103" s="121"/>
      <c r="O103" s="236"/>
      <c r="P103" s="320"/>
      <c r="S103" s="256"/>
      <c r="T103" s="256"/>
      <c r="U103" s="256">
        <f>IF(FREE_PART,INDEX(FREE_SCORE!RES50,MATCH(Y103,FREE_SCORE!ID,0)),"")</f>
        <v>61.0333</v>
      </c>
      <c r="V103" s="258">
        <f>SUM(S103:U103)</f>
        <v>61.0333</v>
      </c>
      <c r="W103" s="352">
        <f>V103</f>
        <v>61.0333</v>
      </c>
      <c r="X103" s="324">
        <f>[1]!sn_val(B103)</f>
        <v>1</v>
      </c>
      <c r="Y103" s="324">
        <v>9</v>
      </c>
      <c r="Z103" s="355">
        <f>INDEX(FREE_SCORE!TM_SORT,MATCH(Y103,FREE_SCORE!ID,0))</f>
        <v>18.4</v>
      </c>
      <c r="AA103" s="355"/>
      <c r="AB103" s="355"/>
      <c r="AC103" s="356"/>
      <c r="AD103" s="355"/>
      <c r="AE103" s="355"/>
      <c r="AF103" s="35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9"/>
      <c r="B104" s="122"/>
      <c r="C104" s="123" t="s">
        <v>215</v>
      </c>
      <c r="G104" s="236" t="s">
        <v>222</v>
      </c>
      <c r="H104" s="320"/>
      <c r="I104" s="123" t="s">
        <v>216</v>
      </c>
      <c r="J104" s="314"/>
      <c r="N104" s="121"/>
      <c r="O104" s="236" t="s">
        <v>222</v>
      </c>
      <c r="P104" s="320"/>
      <c r="W104" s="327">
        <f>W103</f>
        <v>61.0333</v>
      </c>
      <c r="X104" s="324">
        <f>X103</f>
        <v>1</v>
      </c>
      <c r="Y104" s="324"/>
      <c r="Z104" s="355">
        <f>Z103</f>
        <v>18.4</v>
      </c>
      <c r="AA104" s="355"/>
      <c r="AB104" s="355"/>
      <c r="AC104" s="356"/>
      <c r="AD104" s="355"/>
      <c r="AE104" s="355"/>
      <c r="AF104" s="35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9"/>
      <c r="B105" s="122"/>
      <c r="C105" s="123" t="s">
        <v>217</v>
      </c>
      <c r="G105" s="236" t="s">
        <v>222</v>
      </c>
      <c r="H105" s="320"/>
      <c r="I105" s="123" t="s">
        <v>219</v>
      </c>
      <c r="J105" s="314"/>
      <c r="N105" s="121"/>
      <c r="O105" s="236" t="s">
        <v>223</v>
      </c>
      <c r="P105" s="320"/>
      <c r="W105" s="327">
        <f>W103</f>
        <v>61.0333</v>
      </c>
      <c r="X105" s="324">
        <f>X103</f>
        <v>1</v>
      </c>
      <c r="Y105" s="324"/>
      <c r="Z105" s="355">
        <f>Z103</f>
        <v>18.4</v>
      </c>
      <c r="AA105" s="355"/>
      <c r="AB105" s="355"/>
      <c r="AC105" s="356"/>
      <c r="AD105" s="355"/>
      <c r="AE105" s="355"/>
      <c r="AF105" s="35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9"/>
      <c r="B106" s="122"/>
      <c r="C106" s="123" t="s">
        <v>218</v>
      </c>
      <c r="G106" s="236" t="s">
        <v>222</v>
      </c>
      <c r="H106" s="320"/>
      <c r="I106" s="123" t="s">
        <v>210</v>
      </c>
      <c r="J106" s="314"/>
      <c r="N106" s="121"/>
      <c r="O106" s="236" t="s">
        <v>221</v>
      </c>
      <c r="P106" s="320"/>
      <c r="W106" s="327">
        <f>W103</f>
        <v>61.0333</v>
      </c>
      <c r="X106" s="324">
        <f>X103</f>
        <v>1</v>
      </c>
      <c r="Y106" s="324"/>
      <c r="Z106" s="355">
        <f>Z103</f>
        <v>18.4</v>
      </c>
      <c r="AA106" s="355"/>
      <c r="AB106" s="355"/>
      <c r="AC106" s="356"/>
      <c r="AD106" s="355"/>
      <c r="AE106" s="355"/>
      <c r="AF106" s="35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9"/>
      <c r="B107" s="122"/>
      <c r="C107" s="123" t="s">
        <v>211</v>
      </c>
      <c r="G107" s="236" t="s">
        <v>221</v>
      </c>
      <c r="H107" s="320"/>
      <c r="I107" s="123" t="s">
        <v>213</v>
      </c>
      <c r="J107" s="314"/>
      <c r="N107" s="121"/>
      <c r="O107" s="236" t="s">
        <v>221</v>
      </c>
      <c r="P107" s="320"/>
      <c r="W107" s="327">
        <f>W103</f>
        <v>61.0333</v>
      </c>
      <c r="X107" s="324">
        <f>X103</f>
        <v>1</v>
      </c>
      <c r="Y107" s="324"/>
      <c r="Z107" s="355">
        <f>Z103</f>
        <v>18.4</v>
      </c>
      <c r="AA107" s="355"/>
      <c r="AB107" s="355"/>
      <c r="AC107" s="356"/>
      <c r="AD107" s="355"/>
      <c r="AE107" s="355"/>
      <c r="AF107" s="35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9"/>
      <c r="B108" s="122"/>
      <c r="C108" s="123" t="s">
        <v>214</v>
      </c>
      <c r="G108" s="236" t="s">
        <v>222</v>
      </c>
      <c r="H108" s="320"/>
      <c r="J108" s="314"/>
      <c r="N108" s="121"/>
      <c r="W108" s="327">
        <f>W103</f>
        <v>61.0333</v>
      </c>
      <c r="X108" s="324">
        <f>X103</f>
        <v>1</v>
      </c>
      <c r="Y108" s="324"/>
      <c r="Z108" s="355">
        <f>Z103</f>
        <v>18.4</v>
      </c>
      <c r="AA108" s="355"/>
      <c r="AB108" s="355"/>
      <c r="AC108" s="356"/>
      <c r="AD108" s="355"/>
      <c r="AE108" s="355"/>
      <c r="AF108" s="35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9"/>
      <c r="B109" s="122"/>
      <c r="C109" s="123" t="s">
        <v>212</v>
      </c>
      <c r="G109" s="236" t="s">
        <v>221</v>
      </c>
      <c r="H109" s="320"/>
      <c r="J109" s="314"/>
      <c r="N109" s="121"/>
      <c r="W109" s="327">
        <f>W103</f>
        <v>61.0333</v>
      </c>
      <c r="X109" s="324">
        <f>X103</f>
        <v>1</v>
      </c>
      <c r="Y109" s="324"/>
      <c r="Z109" s="355">
        <f>Z103</f>
        <v>18.4</v>
      </c>
      <c r="AA109" s="355"/>
      <c r="AB109" s="355"/>
      <c r="AC109" s="356"/>
      <c r="AD109" s="355"/>
      <c r="AE109" s="355"/>
      <c r="AF109" s="35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9"/>
      <c r="B110" s="122"/>
      <c r="G110" s="236"/>
      <c r="H110" s="320"/>
      <c r="J110" s="314"/>
      <c r="N110" s="121"/>
      <c r="W110" s="327">
        <f>W103</f>
        <v>61.0333</v>
      </c>
      <c r="X110" s="324">
        <f>X103</f>
        <v>1</v>
      </c>
      <c r="Y110" s="324"/>
      <c r="Z110" s="355">
        <f>Z103</f>
        <v>18.4</v>
      </c>
      <c r="AA110" s="355"/>
      <c r="AB110" s="355"/>
      <c r="AC110" s="356"/>
      <c r="AD110" s="355"/>
      <c r="AE110" s="355"/>
      <c r="AF110" s="35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1:42" s="123" customFormat="1" ht="17.25" customHeight="1">
      <c r="A111" s="329">
        <v>8</v>
      </c>
      <c r="B111" s="122">
        <v>2</v>
      </c>
      <c r="C111" s="114" t="s">
        <v>226</v>
      </c>
      <c r="G111" s="236"/>
      <c r="H111" s="320"/>
      <c r="I111" s="363"/>
      <c r="J111" s="314"/>
      <c r="N111" s="121"/>
      <c r="O111" s="236"/>
      <c r="P111" s="320"/>
      <c r="S111" s="256"/>
      <c r="T111" s="256"/>
      <c r="U111" s="256">
        <f>IF(FREE_PART,INDEX(FREE_SCORE!RES50,MATCH(Y111,FREE_SCORE!ID,0)),"")</f>
        <v>57.3667</v>
      </c>
      <c r="V111" s="258">
        <f>SUM(S111:U111)</f>
        <v>57.3667</v>
      </c>
      <c r="W111" s="352">
        <f>V111</f>
        <v>57.3667</v>
      </c>
      <c r="X111" s="324">
        <f>[1]!sn_val(B111)</f>
        <v>2</v>
      </c>
      <c r="Y111" s="324">
        <v>7</v>
      </c>
      <c r="Z111" s="355">
        <f>INDEX(FREE_SCORE!TM_SORT,MATCH(Y111,FREE_SCORE!ID,0))</f>
        <v>17.5</v>
      </c>
      <c r="AA111" s="355"/>
      <c r="AB111" s="355"/>
      <c r="AC111" s="356"/>
      <c r="AD111" s="355"/>
      <c r="AE111" s="355"/>
      <c r="AF111" s="35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29"/>
      <c r="B112" s="122"/>
      <c r="C112" s="123" t="s">
        <v>196</v>
      </c>
      <c r="G112" s="236" t="s">
        <v>224</v>
      </c>
      <c r="H112" s="320"/>
      <c r="I112" s="123" t="s">
        <v>193</v>
      </c>
      <c r="J112" s="314"/>
      <c r="N112" s="121"/>
      <c r="O112" s="236" t="s">
        <v>223</v>
      </c>
      <c r="P112" s="320"/>
      <c r="W112" s="327">
        <f>W111</f>
        <v>57.3667</v>
      </c>
      <c r="X112" s="324">
        <f>X111</f>
        <v>2</v>
      </c>
      <c r="Y112" s="324"/>
      <c r="Z112" s="355">
        <f>Z111</f>
        <v>17.5</v>
      </c>
      <c r="AA112" s="355"/>
      <c r="AB112" s="355"/>
      <c r="AC112" s="356"/>
      <c r="AD112" s="355"/>
      <c r="AE112" s="355"/>
      <c r="AF112" s="35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29"/>
      <c r="B113" s="122"/>
      <c r="C113" s="123" t="s">
        <v>201</v>
      </c>
      <c r="G113" s="236" t="s">
        <v>222</v>
      </c>
      <c r="H113" s="320"/>
      <c r="I113" s="123" t="s">
        <v>197</v>
      </c>
      <c r="J113" s="314"/>
      <c r="N113" s="121"/>
      <c r="O113" s="236" t="s">
        <v>225</v>
      </c>
      <c r="P113" s="320"/>
      <c r="W113" s="327">
        <f>W111</f>
        <v>57.3667</v>
      </c>
      <c r="X113" s="324">
        <f>X111</f>
        <v>2</v>
      </c>
      <c r="Y113" s="324"/>
      <c r="Z113" s="355">
        <f>Z111</f>
        <v>17.5</v>
      </c>
      <c r="AA113" s="355"/>
      <c r="AB113" s="355"/>
      <c r="AC113" s="356"/>
      <c r="AD113" s="355"/>
      <c r="AE113" s="355"/>
      <c r="AF113" s="35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29"/>
      <c r="B114" s="122"/>
      <c r="C114" s="123" t="s">
        <v>195</v>
      </c>
      <c r="G114" s="236" t="s">
        <v>224</v>
      </c>
      <c r="H114" s="320"/>
      <c r="I114" s="123" t="s">
        <v>199</v>
      </c>
      <c r="J114" s="314"/>
      <c r="N114" s="121"/>
      <c r="O114" s="236" t="s">
        <v>224</v>
      </c>
      <c r="P114" s="320"/>
      <c r="W114" s="327">
        <f>W111</f>
        <v>57.3667</v>
      </c>
      <c r="X114" s="324">
        <f>X111</f>
        <v>2</v>
      </c>
      <c r="Y114" s="324"/>
      <c r="Z114" s="355">
        <f>Z111</f>
        <v>17.5</v>
      </c>
      <c r="AA114" s="355"/>
      <c r="AB114" s="355"/>
      <c r="AC114" s="356"/>
      <c r="AD114" s="355"/>
      <c r="AE114" s="355"/>
      <c r="AF114" s="35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29"/>
      <c r="B115" s="122"/>
      <c r="C115" s="123" t="s">
        <v>198</v>
      </c>
      <c r="G115" s="236" t="s">
        <v>224</v>
      </c>
      <c r="H115" s="320"/>
      <c r="I115" s="123" t="s">
        <v>192</v>
      </c>
      <c r="J115" s="314"/>
      <c r="N115" s="121"/>
      <c r="O115" s="236" t="s">
        <v>223</v>
      </c>
      <c r="P115" s="320"/>
      <c r="W115" s="327">
        <f>W111</f>
        <v>57.3667</v>
      </c>
      <c r="X115" s="324">
        <f>X111</f>
        <v>2</v>
      </c>
      <c r="Y115" s="324"/>
      <c r="Z115" s="355">
        <f>Z111</f>
        <v>17.5</v>
      </c>
      <c r="AA115" s="355"/>
      <c r="AB115" s="355"/>
      <c r="AC115" s="356"/>
      <c r="AD115" s="355"/>
      <c r="AE115" s="355"/>
      <c r="AF115" s="35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29"/>
      <c r="B116" s="122"/>
      <c r="C116" s="123" t="s">
        <v>194</v>
      </c>
      <c r="G116" s="236" t="s">
        <v>223</v>
      </c>
      <c r="H116" s="320"/>
      <c r="I116" s="123" t="s">
        <v>200</v>
      </c>
      <c r="J116" s="314"/>
      <c r="N116" s="121"/>
      <c r="O116" s="236" t="s">
        <v>222</v>
      </c>
      <c r="P116" s="320"/>
      <c r="Q116" s="123" t="s">
        <v>2</v>
      </c>
      <c r="W116" s="327">
        <f>W111</f>
        <v>57.3667</v>
      </c>
      <c r="X116" s="324">
        <f>X111</f>
        <v>2</v>
      </c>
      <c r="Y116" s="324"/>
      <c r="Z116" s="355">
        <f>Z111</f>
        <v>17.5</v>
      </c>
      <c r="AA116" s="355"/>
      <c r="AB116" s="355"/>
      <c r="AC116" s="356"/>
      <c r="AD116" s="355"/>
      <c r="AE116" s="355"/>
      <c r="AF116" s="35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29"/>
      <c r="B117" s="122"/>
      <c r="C117" s="123" t="s">
        <v>191</v>
      </c>
      <c r="G117" s="236" t="s">
        <v>223</v>
      </c>
      <c r="H117" s="320"/>
      <c r="I117" s="123" t="s">
        <v>190</v>
      </c>
      <c r="J117" s="314"/>
      <c r="N117" s="121"/>
      <c r="O117" s="236" t="s">
        <v>222</v>
      </c>
      <c r="P117" s="320"/>
      <c r="Q117" s="123" t="s">
        <v>2</v>
      </c>
      <c r="W117" s="327">
        <f>W111</f>
        <v>57.3667</v>
      </c>
      <c r="X117" s="324">
        <f>X111</f>
        <v>2</v>
      </c>
      <c r="Y117" s="324"/>
      <c r="Z117" s="355">
        <f>Z111</f>
        <v>17.5</v>
      </c>
      <c r="AA117" s="355"/>
      <c r="AB117" s="355"/>
      <c r="AC117" s="356"/>
      <c r="AD117" s="355"/>
      <c r="AE117" s="355"/>
      <c r="AF117" s="35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29"/>
      <c r="B118" s="122"/>
      <c r="G118" s="236"/>
      <c r="H118" s="320"/>
      <c r="J118" s="314"/>
      <c r="N118" s="121"/>
      <c r="O118" s="236"/>
      <c r="P118" s="320"/>
      <c r="W118" s="327">
        <f>W111</f>
        <v>57.3667</v>
      </c>
      <c r="X118" s="324">
        <f>X111</f>
        <v>2</v>
      </c>
      <c r="Y118" s="324"/>
      <c r="Z118" s="355">
        <f>Z111</f>
        <v>17.5</v>
      </c>
      <c r="AA118" s="355"/>
      <c r="AB118" s="355"/>
      <c r="AC118" s="356"/>
      <c r="AD118" s="355"/>
      <c r="AE118" s="355"/>
      <c r="AF118" s="35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29">
        <v>9</v>
      </c>
      <c r="B119" s="122">
        <v>8</v>
      </c>
      <c r="C119" s="114" t="s">
        <v>226</v>
      </c>
      <c r="E119" s="306"/>
      <c r="G119" s="316"/>
      <c r="H119" s="319"/>
      <c r="J119" s="313"/>
      <c r="N119" s="121"/>
      <c r="O119" s="160"/>
      <c r="P119" s="320"/>
      <c r="S119" s="256"/>
      <c r="T119" s="256"/>
      <c r="U119" s="256">
        <f>IF(FREE_PART,INDEX(FREE_SCORE!RES50,MATCH(Y119,FREE_SCORE!ID,0)),"")</f>
        <v>56.4667</v>
      </c>
      <c r="V119" s="258">
        <f>SUM(S119:U119)</f>
        <v>56.4667</v>
      </c>
      <c r="W119" s="352">
        <f>V119</f>
        <v>56.4667</v>
      </c>
      <c r="X119" s="324">
        <f>[1]!sn_val(B119)</f>
        <v>8</v>
      </c>
      <c r="Y119" s="324">
        <v>6</v>
      </c>
      <c r="Z119" s="355">
        <f>INDEX(FREE_SCORE!TM_SORT,MATCH(Y119,FREE_SCORE!ID,0))</f>
        <v>17.2</v>
      </c>
      <c r="AA119" s="355"/>
      <c r="AB119" s="355"/>
      <c r="AC119" s="356"/>
      <c r="AD119" s="355"/>
      <c r="AE119" s="355"/>
      <c r="AF119" s="35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29"/>
      <c r="B120" s="122"/>
      <c r="C120" s="123" t="s">
        <v>182</v>
      </c>
      <c r="G120" s="236" t="s">
        <v>224</v>
      </c>
      <c r="H120" s="320"/>
      <c r="I120" s="123" t="s">
        <v>185</v>
      </c>
      <c r="J120" s="314"/>
      <c r="N120" s="121"/>
      <c r="O120" s="236" t="s">
        <v>224</v>
      </c>
      <c r="P120" s="320"/>
      <c r="W120" s="327">
        <f>W119</f>
        <v>56.4667</v>
      </c>
      <c r="X120" s="324">
        <f>X119</f>
        <v>8</v>
      </c>
      <c r="Y120" s="324"/>
      <c r="Z120" s="355">
        <f>Z119</f>
        <v>17.2</v>
      </c>
      <c r="AA120" s="355"/>
      <c r="AB120" s="355"/>
      <c r="AC120" s="356"/>
      <c r="AD120" s="355"/>
      <c r="AE120" s="355"/>
      <c r="AF120" s="35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29"/>
      <c r="B121" s="122"/>
      <c r="C121" s="123" t="s">
        <v>184</v>
      </c>
      <c r="G121" s="236" t="s">
        <v>224</v>
      </c>
      <c r="H121" s="320"/>
      <c r="I121" s="306" t="s">
        <v>178</v>
      </c>
      <c r="J121" s="314"/>
      <c r="N121" s="121"/>
      <c r="O121" s="316" t="s">
        <v>221</v>
      </c>
      <c r="P121" s="319"/>
      <c r="Q121" s="308"/>
      <c r="W121" s="327">
        <f>W119</f>
        <v>56.4667</v>
      </c>
      <c r="X121" s="324">
        <f>X119</f>
        <v>8</v>
      </c>
      <c r="Y121" s="324"/>
      <c r="Z121" s="355">
        <f>Z119</f>
        <v>17.2</v>
      </c>
      <c r="AA121" s="355"/>
      <c r="AB121" s="355"/>
      <c r="AC121" s="356"/>
      <c r="AD121" s="355"/>
      <c r="AE121" s="355"/>
      <c r="AF121" s="35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9"/>
      <c r="B122" s="122"/>
      <c r="C122" s="306" t="s">
        <v>179</v>
      </c>
      <c r="E122" s="306"/>
      <c r="G122" s="316" t="s">
        <v>221</v>
      </c>
      <c r="H122" s="319"/>
      <c r="I122" s="123" t="s">
        <v>183</v>
      </c>
      <c r="J122" s="313"/>
      <c r="K122" s="306"/>
      <c r="L122" s="306"/>
      <c r="M122" s="306"/>
      <c r="N122" s="316"/>
      <c r="O122" s="236" t="s">
        <v>224</v>
      </c>
      <c r="P122" s="320"/>
      <c r="W122" s="327">
        <f>W119</f>
        <v>56.4667</v>
      </c>
      <c r="X122" s="324">
        <f>X119</f>
        <v>8</v>
      </c>
      <c r="Y122" s="324"/>
      <c r="Z122" s="355">
        <f>Z119</f>
        <v>17.2</v>
      </c>
      <c r="AA122" s="355"/>
      <c r="AB122" s="355"/>
      <c r="AC122" s="356"/>
      <c r="AD122" s="355"/>
      <c r="AE122" s="355"/>
      <c r="AF122" s="35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9"/>
      <c r="B123" s="122"/>
      <c r="C123" s="363" t="s">
        <v>180</v>
      </c>
      <c r="E123" s="306"/>
      <c r="G123" s="316" t="s">
        <v>222</v>
      </c>
      <c r="H123" s="319"/>
      <c r="I123" s="123" t="s">
        <v>186</v>
      </c>
      <c r="J123" s="313"/>
      <c r="K123" s="306"/>
      <c r="L123" s="306"/>
      <c r="M123" s="306"/>
      <c r="N123" s="316"/>
      <c r="O123" s="236" t="s">
        <v>223</v>
      </c>
      <c r="P123" s="320"/>
      <c r="W123" s="327">
        <f>W119</f>
        <v>56.4667</v>
      </c>
      <c r="X123" s="324">
        <f>X119</f>
        <v>8</v>
      </c>
      <c r="Y123" s="324"/>
      <c r="Z123" s="355">
        <f>Z119</f>
        <v>17.2</v>
      </c>
      <c r="AA123" s="355"/>
      <c r="AB123" s="355"/>
      <c r="AC123" s="356"/>
      <c r="AD123" s="355"/>
      <c r="AE123" s="355"/>
      <c r="AF123" s="35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9"/>
      <c r="B124" s="122"/>
      <c r="C124" s="123" t="s">
        <v>181</v>
      </c>
      <c r="G124" s="236" t="s">
        <v>223</v>
      </c>
      <c r="H124" s="320"/>
      <c r="I124" s="123" t="s">
        <v>189</v>
      </c>
      <c r="J124" s="314"/>
      <c r="N124" s="121"/>
      <c r="O124" s="236" t="s">
        <v>222</v>
      </c>
      <c r="P124" s="320"/>
      <c r="Q124" s="123" t="s">
        <v>2</v>
      </c>
      <c r="W124" s="327">
        <f>W119</f>
        <v>56.4667</v>
      </c>
      <c r="X124" s="324">
        <f>X119</f>
        <v>8</v>
      </c>
      <c r="Y124" s="324"/>
      <c r="Z124" s="355">
        <f>Z119</f>
        <v>17.2</v>
      </c>
      <c r="AA124" s="355"/>
      <c r="AB124" s="355"/>
      <c r="AC124" s="356"/>
      <c r="AD124" s="355"/>
      <c r="AE124" s="355"/>
      <c r="AF124" s="35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9"/>
      <c r="B125" s="122"/>
      <c r="C125" s="123" t="s">
        <v>187</v>
      </c>
      <c r="G125" s="236" t="s">
        <v>224</v>
      </c>
      <c r="H125" s="320"/>
      <c r="I125" s="363" t="s">
        <v>188</v>
      </c>
      <c r="J125" s="314"/>
      <c r="N125" s="121"/>
      <c r="O125" s="236" t="s">
        <v>220</v>
      </c>
      <c r="P125" s="320"/>
      <c r="Q125" s="123" t="s">
        <v>2</v>
      </c>
      <c r="W125" s="327">
        <f>W119</f>
        <v>56.4667</v>
      </c>
      <c r="X125" s="324">
        <f>X119</f>
        <v>8</v>
      </c>
      <c r="Y125" s="324"/>
      <c r="Z125" s="355">
        <f>Z119</f>
        <v>17.2</v>
      </c>
      <c r="AA125" s="355"/>
      <c r="AB125" s="355"/>
      <c r="AC125" s="356"/>
      <c r="AD125" s="355"/>
      <c r="AE125" s="355"/>
      <c r="AF125" s="35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9"/>
      <c r="B126" s="122"/>
      <c r="G126" s="236"/>
      <c r="H126" s="320"/>
      <c r="I126" s="363"/>
      <c r="J126" s="314"/>
      <c r="N126" s="121"/>
      <c r="O126" s="236"/>
      <c r="P126" s="320"/>
      <c r="W126" s="327">
        <f>W119</f>
        <v>56.4667</v>
      </c>
      <c r="X126" s="324">
        <f>X119</f>
        <v>8</v>
      </c>
      <c r="Y126" s="324"/>
      <c r="Z126" s="355">
        <f>Z119</f>
        <v>17.2</v>
      </c>
      <c r="AA126" s="355"/>
      <c r="AB126" s="355"/>
      <c r="AC126" s="356"/>
      <c r="AD126" s="355"/>
      <c r="AE126" s="355"/>
      <c r="AF126" s="355"/>
      <c r="AH126" s="159"/>
      <c r="AI126" s="159"/>
      <c r="AJ126" s="159"/>
      <c r="AK126" s="159"/>
      <c r="AL126" s="159"/>
      <c r="AM126" s="159"/>
      <c r="AN126" s="159"/>
      <c r="AO126" s="159"/>
      <c r="AP126" s="159"/>
    </row>
  </sheetData>
  <sheetProtection/>
  <dataValidations count="1">
    <dataValidation allowBlank="1" sqref="A1:J8 K1:K6 K8 O6 A9:E12 G9:J12 L1:N12 O1:O4 O9:O54 P1:IV54 A13:N54 A127:IV65536 O55:Q55 J55:N57 I55 J65:N65 C65:H65 C98 C55:H57 Q68 Q90:Q91 O96:Q126 C99:H126 A55:B126 I96:I126 J99:N126 R55:IV12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00390625" style="121" customWidth="1"/>
    <col min="2" max="2" width="5.25390625" style="236" customWidth="1"/>
    <col min="3" max="3" width="10.375" style="124" customWidth="1"/>
    <col min="4" max="7" width="5.75390625" style="124" customWidth="1"/>
    <col min="8" max="8" width="4.75390625" style="123" customWidth="1"/>
    <col min="9" max="15" width="5.75390625" style="124" customWidth="1"/>
    <col min="16" max="16" width="4.75390625" style="123" customWidth="1"/>
    <col min="17" max="22" width="6.75390625" style="124" customWidth="1"/>
    <col min="23" max="23" width="6.75390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COMBI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7.25"/>
    <row r="59" s="194" customFormat="1" ht="17.25"/>
    <row r="60" s="194" customFormat="1" ht="17.25"/>
    <row r="61" s="194" customFormat="1" ht="17.25"/>
    <row r="62" s="194" customFormat="1" ht="17.25"/>
    <row r="63" s="194" customFormat="1" ht="17.25"/>
    <row r="64" s="194" customFormat="1" ht="17.25"/>
    <row r="65" s="194" customFormat="1" ht="17.25"/>
    <row r="66" s="194" customFormat="1" ht="17.25"/>
    <row r="67" s="194" customFormat="1" ht="17.25"/>
    <row r="68" s="194" customFormat="1" ht="17.25"/>
    <row r="69" s="194" customFormat="1" ht="17.25"/>
    <row r="70" s="194" customFormat="1" ht="17.25"/>
    <row r="71" s="194" customFormat="1" ht="17.25"/>
    <row r="72" s="194" customFormat="1" ht="17.25"/>
    <row r="73" s="194" customFormat="1" ht="17.25"/>
    <row r="74" s="194" customFormat="1" ht="17.25"/>
    <row r="75" s="194" customFormat="1" ht="17.25"/>
    <row r="76" s="194" customFormat="1" ht="17.25"/>
    <row r="77" s="194" customFormat="1" ht="17.25"/>
    <row r="78" s="194" customFormat="1" ht="17.25"/>
    <row r="79" s="194" customFormat="1" ht="17.25"/>
    <row r="80" s="194" customFormat="1" ht="17.25"/>
    <row r="81" s="194" customFormat="1" ht="17.25"/>
    <row r="82" s="194" customFormat="1" ht="17.25"/>
    <row r="83" s="194" customFormat="1" ht="17.25"/>
    <row r="84" s="194" customFormat="1" ht="17.25"/>
    <row r="85" s="194" customFormat="1" ht="17.25"/>
    <row r="86" s="194" customFormat="1" ht="17.25"/>
    <row r="87" s="194" customFormat="1" ht="17.25"/>
    <row r="88" s="194" customFormat="1" ht="17.25"/>
    <row r="89" s="194" customFormat="1" ht="17.25"/>
    <row r="90" s="194" customFormat="1" ht="17.25"/>
    <row r="91" s="194" customFormat="1" ht="17.25"/>
    <row r="92" s="194" customFormat="1" ht="17.25"/>
    <row r="93" s="194" customFormat="1" ht="17.25"/>
    <row r="94" s="194" customFormat="1" ht="17.25"/>
    <row r="95" s="194" customFormat="1" ht="17.25"/>
    <row r="96" s="194" customFormat="1" ht="17.25"/>
    <row r="97" s="194" customFormat="1" ht="17.25"/>
    <row r="98" s="194" customFormat="1" ht="17.25"/>
    <row r="99" s="194" customFormat="1" ht="17.25"/>
    <row r="100" s="194" customFormat="1" ht="17.25"/>
    <row r="101" s="194" customFormat="1" ht="17.25"/>
    <row r="102" s="194" customFormat="1" ht="17.25"/>
    <row r="103" s="194" customFormat="1" ht="17.25"/>
    <row r="104" s="194" customFormat="1" ht="17.25"/>
    <row r="105" s="194" customFormat="1" ht="17.25"/>
    <row r="106" s="194" customFormat="1" ht="17.25"/>
    <row r="107" s="194" customFormat="1" ht="17.25"/>
    <row r="108" s="194" customFormat="1" ht="17.25"/>
    <row r="109" s="194" customFormat="1" ht="17.25"/>
    <row r="110" s="194" customFormat="1" ht="17.25"/>
    <row r="111" s="194" customFormat="1" ht="17.25"/>
    <row r="112" s="194" customFormat="1" ht="17.25"/>
    <row r="113" s="194" customFormat="1" ht="17.25"/>
    <row r="114" s="194" customFormat="1" ht="17.25"/>
    <row r="115" s="194" customFormat="1" ht="17.25"/>
    <row r="116" s="194" customFormat="1" ht="17.25"/>
    <row r="117" s="194" customFormat="1" ht="17.25"/>
    <row r="118" s="194" customFormat="1" ht="17.25"/>
    <row r="119" s="194" customFormat="1" ht="17.25"/>
    <row r="120" s="194" customFormat="1" ht="17.25"/>
    <row r="121" s="194" customFormat="1" ht="17.25"/>
    <row r="122" s="194" customFormat="1" ht="17.25"/>
    <row r="123" s="194" customFormat="1" ht="17.25"/>
    <row r="124" s="194" customFormat="1" ht="17.25"/>
    <row r="125" s="194" customFormat="1" ht="17.25"/>
    <row r="126" s="194" customFormat="1" ht="17.25"/>
    <row r="127" s="194" customFormat="1" ht="17.25"/>
    <row r="128" s="194" customFormat="1" ht="17.25"/>
    <row r="129" s="194" customFormat="1" ht="17.25"/>
    <row r="130" s="194" customFormat="1" ht="17.25"/>
    <row r="131" s="194" customFormat="1" ht="17.25"/>
    <row r="132" s="194" customFormat="1" ht="17.25"/>
    <row r="133" s="194" customFormat="1" ht="17.25"/>
    <row r="134" s="194" customFormat="1" ht="17.25"/>
    <row r="135" s="194" customFormat="1" ht="17.25"/>
    <row r="136" s="194" customFormat="1" ht="17.25"/>
    <row r="137" s="194" customFormat="1" ht="17.25"/>
    <row r="138" s="194" customFormat="1" ht="17.25"/>
    <row r="139" s="194" customFormat="1" ht="17.25"/>
    <row r="140" s="194" customFormat="1" ht="17.25"/>
    <row r="141" s="194" customFormat="1" ht="17.25"/>
    <row r="142" s="194" customFormat="1" ht="17.25"/>
    <row r="143" s="194" customFormat="1" ht="17.25"/>
    <row r="144" s="194" customFormat="1" ht="17.25"/>
    <row r="145" s="194" customFormat="1" ht="17.25"/>
    <row r="146" s="194" customFormat="1" ht="17.25"/>
    <row r="147" s="194" customFormat="1" ht="17.25"/>
    <row r="148" s="194" customFormat="1" ht="17.25"/>
    <row r="149" s="194" customFormat="1" ht="17.25"/>
    <row r="150" s="194" customFormat="1" ht="17.25"/>
    <row r="151" s="194" customFormat="1" ht="17.25"/>
    <row r="152" s="194" customFormat="1" ht="17.25"/>
    <row r="153" s="194" customFormat="1" ht="17.25"/>
    <row r="154" s="194" customFormat="1" ht="17.25"/>
    <row r="155" s="194" customFormat="1" ht="17.25"/>
    <row r="156" s="194" customFormat="1" ht="17.25"/>
    <row r="157" s="194" customFormat="1" ht="17.25"/>
    <row r="158" s="194" customFormat="1" ht="17.25"/>
    <row r="159" s="194" customFormat="1" ht="17.25"/>
    <row r="160" s="194" customFormat="1" ht="17.25"/>
    <row r="161" s="194" customFormat="1" ht="17.25"/>
    <row r="162" s="194" customFormat="1" ht="17.25"/>
    <row r="163" s="194" customFormat="1" ht="17.25"/>
    <row r="164" s="194" customFormat="1" ht="17.25"/>
    <row r="165" s="194" customFormat="1" ht="17.25"/>
    <row r="166" s="194" customFormat="1" ht="17.25"/>
    <row r="167" s="194" customFormat="1" ht="17.25"/>
    <row r="168" s="194" customFormat="1" ht="17.25"/>
    <row r="169" s="194" customFormat="1" ht="17.25"/>
    <row r="170" s="194" customFormat="1" ht="17.25"/>
    <row r="171" s="194" customFormat="1" ht="17.25"/>
    <row r="172" s="194" customFormat="1" ht="17.25"/>
    <row r="173" s="194" customFormat="1" ht="17.25"/>
    <row r="174" s="194" customFormat="1" ht="17.25"/>
    <row r="175" s="194" customFormat="1" ht="17.25"/>
    <row r="176" s="194" customFormat="1" ht="17.25"/>
    <row r="177" s="194" customFormat="1" ht="17.25"/>
    <row r="178" s="194" customFormat="1" ht="17.25"/>
    <row r="179" s="194" customFormat="1" ht="17.25"/>
    <row r="180" s="194" customFormat="1" ht="17.25"/>
    <row r="181" s="194" customFormat="1" ht="17.25"/>
    <row r="182" s="194" customFormat="1" ht="17.25"/>
    <row r="183" s="194" customFormat="1" ht="17.25"/>
    <row r="184" s="194" customFormat="1" ht="17.25"/>
    <row r="185" s="194" customFormat="1" ht="17.25"/>
    <row r="186" s="194" customFormat="1" ht="17.25"/>
    <row r="187" s="194" customFormat="1" ht="17.25"/>
    <row r="188" s="194" customFormat="1" ht="17.25"/>
    <row r="189" s="194" customFormat="1" ht="17.25"/>
    <row r="190" s="194" customFormat="1" ht="17.25"/>
    <row r="191" s="194" customFormat="1" ht="17.25"/>
    <row r="192" s="194" customFormat="1" ht="17.25"/>
    <row r="193" s="194" customFormat="1" ht="17.25"/>
    <row r="194" s="194" customFormat="1" ht="17.25"/>
    <row r="195" s="194" customFormat="1" ht="17.25"/>
    <row r="196" s="194" customFormat="1" ht="17.25"/>
    <row r="197" s="194" customFormat="1" ht="17.25"/>
    <row r="198" s="194" customFormat="1" ht="17.25"/>
    <row r="199" s="194" customFormat="1" ht="17.25"/>
    <row r="200" s="194" customFormat="1" ht="17.25"/>
    <row r="201" s="194" customFormat="1" ht="17.25"/>
    <row r="202" s="194" customFormat="1" ht="17.25"/>
    <row r="203" s="194" customFormat="1" ht="17.25"/>
    <row r="204" s="194" customFormat="1" ht="17.25"/>
    <row r="205" s="194" customFormat="1" ht="17.25"/>
    <row r="206" s="194" customFormat="1" ht="17.25"/>
    <row r="207" s="194" customFormat="1" ht="17.25"/>
    <row r="208" s="194" customFormat="1" ht="17.25"/>
    <row r="209" s="194" customFormat="1" ht="17.25"/>
    <row r="210" s="194" customFormat="1" ht="17.25"/>
    <row r="211" s="194" customFormat="1" ht="17.25"/>
    <row r="212" s="194" customFormat="1" ht="17.25"/>
    <row r="213" s="194" customFormat="1" ht="17.25"/>
    <row r="214" s="194" customFormat="1" ht="17.25"/>
    <row r="215" s="194" customFormat="1" ht="17.25"/>
    <row r="216" s="194" customFormat="1" ht="17.25"/>
    <row r="217" s="194" customFormat="1" ht="17.25"/>
    <row r="218" s="194" customFormat="1" ht="17.25"/>
    <row r="219" s="194" customFormat="1" ht="17.25"/>
    <row r="220" s="194" customFormat="1" ht="17.25"/>
    <row r="221" s="194" customFormat="1" ht="17.25"/>
    <row r="222" s="194" customFormat="1" ht="17.25"/>
    <row r="223" s="194" customFormat="1" ht="17.25"/>
    <row r="224" s="194" customFormat="1" ht="17.25"/>
    <row r="225" s="194" customFormat="1" ht="17.25"/>
    <row r="226" s="194" customFormat="1" ht="17.25"/>
    <row r="227" s="194" customFormat="1" ht="17.25"/>
    <row r="228" s="194" customFormat="1" ht="17.25"/>
    <row r="229" s="194" customFormat="1" ht="17.25"/>
    <row r="230" s="194" customFormat="1" ht="17.25"/>
    <row r="231" s="194" customFormat="1" ht="17.25"/>
    <row r="232" s="194" customFormat="1" ht="17.25"/>
    <row r="233" s="194" customFormat="1" ht="17.25"/>
    <row r="234" s="194" customFormat="1" ht="17.25"/>
    <row r="235" s="194" customFormat="1" ht="17.25"/>
    <row r="236" s="194" customFormat="1" ht="17.25"/>
    <row r="237" s="194" customFormat="1" ht="17.25"/>
    <row r="238" s="194" customFormat="1" ht="17.25"/>
    <row r="239" s="194" customFormat="1" ht="17.25"/>
    <row r="240" s="194" customFormat="1" ht="17.25"/>
    <row r="241" s="194" customFormat="1" ht="17.25"/>
    <row r="242" s="194" customFormat="1" ht="17.25"/>
    <row r="243" s="194" customFormat="1" ht="17.25"/>
    <row r="244" s="194" customFormat="1" ht="17.25"/>
    <row r="245" s="194" customFormat="1" ht="17.25"/>
    <row r="246" s="194" customFormat="1" ht="17.25"/>
    <row r="247" s="194" customFormat="1" ht="17.25"/>
    <row r="248" s="194" customFormat="1" ht="17.25"/>
    <row r="249" s="194" customFormat="1" ht="17.25"/>
    <row r="250" s="194" customFormat="1" ht="17.25"/>
    <row r="251" s="194" customFormat="1" ht="17.25"/>
    <row r="252" s="194" customFormat="1" ht="17.25"/>
    <row r="253" s="194" customFormat="1" ht="17.25"/>
    <row r="254" s="194" customFormat="1" ht="17.25"/>
    <row r="255" s="194" customFormat="1" ht="17.25"/>
    <row r="256" s="194" customFormat="1" ht="17.25"/>
    <row r="257" s="194" customFormat="1" ht="17.25"/>
    <row r="258" s="194" customFormat="1" ht="17.25"/>
    <row r="259" s="194" customFormat="1" ht="17.25"/>
    <row r="260" s="194" customFormat="1" ht="17.25"/>
    <row r="261" s="194" customFormat="1" ht="17.25"/>
    <row r="262" s="194" customFormat="1" ht="17.25"/>
    <row r="263" s="194" customFormat="1" ht="17.25"/>
    <row r="264" s="194" customFormat="1" ht="17.25"/>
    <row r="265" s="194" customFormat="1" ht="17.25"/>
    <row r="266" s="194" customFormat="1" ht="17.25"/>
    <row r="267" s="194" customFormat="1" ht="17.25"/>
    <row r="268" s="194" customFormat="1" ht="17.25"/>
    <row r="269" s="194" customFormat="1" ht="17.25"/>
    <row r="270" s="194" customFormat="1" ht="17.25"/>
    <row r="271" s="194" customFormat="1" ht="17.25"/>
    <row r="272" s="194" customFormat="1" ht="17.25"/>
    <row r="273" s="194" customFormat="1" ht="17.25"/>
    <row r="274" s="194" customFormat="1" ht="17.25"/>
    <row r="275" s="194" customFormat="1" ht="17.25"/>
    <row r="276" s="194" customFormat="1" ht="17.25"/>
    <row r="277" s="194" customFormat="1" ht="17.25"/>
    <row r="278" s="194" customFormat="1" ht="17.25"/>
    <row r="279" s="194" customFormat="1" ht="17.25"/>
    <row r="280" s="194" customFormat="1" ht="17.25"/>
    <row r="281" s="194" customFormat="1" ht="17.25"/>
    <row r="282" s="194" customFormat="1" ht="17.25"/>
    <row r="283" s="194" customFormat="1" ht="17.25"/>
    <row r="284" s="194" customFormat="1" ht="17.25"/>
    <row r="285" s="194" customFormat="1" ht="17.25"/>
    <row r="286" s="194" customFormat="1" ht="17.25"/>
    <row r="287" s="194" customFormat="1" ht="17.25"/>
    <row r="288" s="194" customFormat="1" ht="17.25"/>
    <row r="289" s="194" customFormat="1" ht="17.25"/>
    <row r="290" s="194" customFormat="1" ht="17.25"/>
    <row r="291" s="194" customFormat="1" ht="17.25"/>
    <row r="292" s="194" customFormat="1" ht="17.25"/>
    <row r="293" s="194" customFormat="1" ht="17.25"/>
    <row r="294" s="194" customFormat="1" ht="17.25"/>
    <row r="295" s="194" customFormat="1" ht="17.25"/>
    <row r="296" s="194" customFormat="1" ht="17.25"/>
    <row r="297" s="194" customFormat="1" ht="17.25"/>
    <row r="298" s="194" customFormat="1" ht="17.25"/>
    <row r="299" s="194" customFormat="1" ht="17.25"/>
    <row r="300" s="194" customFormat="1" ht="17.25"/>
    <row r="301" s="194" customFormat="1" ht="17.25"/>
    <row r="302" s="194" customFormat="1" ht="17.25"/>
    <row r="303" s="194" customFormat="1" ht="17.25"/>
    <row r="304" s="194" customFormat="1" ht="17.25"/>
    <row r="305" s="194" customFormat="1" ht="17.25"/>
    <row r="306" s="194" customFormat="1" ht="17.25"/>
    <row r="307" s="194" customFormat="1" ht="17.25"/>
    <row r="308" s="194" customFormat="1" ht="17.25"/>
    <row r="309" s="194" customFormat="1" ht="17.25"/>
    <row r="310" s="194" customFormat="1" ht="17.25"/>
    <row r="311" s="194" customFormat="1" ht="17.25"/>
    <row r="312" s="194" customFormat="1" ht="17.25"/>
    <row r="313" s="194" customFormat="1" ht="17.25"/>
    <row r="314" s="194" customFormat="1" ht="17.25"/>
    <row r="315" s="194" customFormat="1" ht="17.25"/>
    <row r="316" s="194" customFormat="1" ht="17.25"/>
    <row r="317" s="194" customFormat="1" ht="17.25"/>
    <row r="318" s="194" customFormat="1" ht="17.25"/>
    <row r="319" s="194" customFormat="1" ht="17.25"/>
    <row r="320" s="194" customFormat="1" ht="17.25"/>
    <row r="321" s="194" customFormat="1" ht="17.25"/>
    <row r="322" s="194" customFormat="1" ht="17.25"/>
    <row r="323" s="194" customFormat="1" ht="17.25"/>
    <row r="324" s="194" customFormat="1" ht="17.25"/>
    <row r="325" s="194" customFormat="1" ht="17.25"/>
    <row r="326" s="194" customFormat="1" ht="17.25"/>
    <row r="327" s="194" customFormat="1" ht="17.25"/>
    <row r="328" s="194" customFormat="1" ht="17.25"/>
    <row r="329" s="194" customFormat="1" ht="17.25"/>
    <row r="330" s="194" customFormat="1" ht="17.25"/>
    <row r="331" s="194" customFormat="1" ht="17.25"/>
    <row r="332" s="194" customFormat="1" ht="17.25"/>
    <row r="333" s="194" customFormat="1" ht="17.25"/>
    <row r="334" s="194" customFormat="1" ht="17.25"/>
    <row r="335" s="194" customFormat="1" ht="17.25"/>
    <row r="336" s="194" customFormat="1" ht="17.25"/>
    <row r="337" s="194" customFormat="1" ht="17.25"/>
    <row r="338" s="194" customFormat="1" ht="17.25"/>
    <row r="339" s="194" customFormat="1" ht="17.25"/>
    <row r="340" s="194" customFormat="1" ht="17.25"/>
    <row r="341" s="194" customFormat="1" ht="17.25"/>
    <row r="342" s="194" customFormat="1" ht="17.25"/>
    <row r="343" s="194" customFormat="1" ht="17.25"/>
    <row r="344" s="194" customFormat="1" ht="17.25"/>
    <row r="345" s="194" customFormat="1" ht="17.25"/>
    <row r="346" s="194" customFormat="1" ht="17.25"/>
    <row r="347" s="194" customFormat="1" ht="17.25"/>
    <row r="348" s="194" customFormat="1" ht="17.25"/>
    <row r="349" s="194" customFormat="1" ht="17.25"/>
    <row r="350" s="194" customFormat="1" ht="17.25"/>
    <row r="351" s="194" customFormat="1" ht="17.25"/>
    <row r="352" s="194" customFormat="1" ht="17.25"/>
    <row r="353" s="194" customFormat="1" ht="17.25"/>
    <row r="354" s="194" customFormat="1" ht="17.25"/>
    <row r="355" s="194" customFormat="1" ht="17.25"/>
    <row r="356" s="194" customFormat="1" ht="17.25"/>
    <row r="357" s="194" customFormat="1" ht="17.25"/>
    <row r="358" s="194" customFormat="1" ht="17.25"/>
    <row r="359" s="194" customFormat="1" ht="17.25"/>
    <row r="360" s="194" customFormat="1" ht="17.25"/>
    <row r="361" s="194" customFormat="1" ht="17.25"/>
    <row r="362" s="194" customFormat="1" ht="17.25"/>
    <row r="363" s="194" customFormat="1" ht="17.25"/>
    <row r="364" s="194" customFormat="1" ht="17.25"/>
    <row r="365" s="194" customFormat="1" ht="17.25"/>
    <row r="366" s="194" customFormat="1" ht="17.25"/>
    <row r="367" s="194" customFormat="1" ht="17.25"/>
    <row r="368" s="194" customFormat="1" ht="17.25"/>
    <row r="369" s="194" customFormat="1" ht="17.25"/>
    <row r="370" s="194" customFormat="1" ht="17.25"/>
    <row r="371" s="194" customFormat="1" ht="17.25"/>
    <row r="372" s="194" customFormat="1" ht="17.25"/>
    <row r="373" s="194" customFormat="1" ht="17.25"/>
    <row r="374" s="194" customFormat="1" ht="17.25"/>
    <row r="375" s="194" customFormat="1" ht="17.25"/>
    <row r="376" s="194" customFormat="1" ht="17.25"/>
    <row r="377" s="194" customFormat="1" ht="17.25"/>
    <row r="378" s="194" customFormat="1" ht="17.25"/>
    <row r="379" s="194" customFormat="1" ht="17.25"/>
    <row r="380" s="194" customFormat="1" ht="17.25"/>
    <row r="381" s="194" customFormat="1" ht="17.25"/>
    <row r="382" s="194" customFormat="1" ht="17.25"/>
    <row r="383" s="194" customFormat="1" ht="17.25"/>
    <row r="384" s="194" customFormat="1" ht="17.25"/>
    <row r="385" s="194" customFormat="1" ht="17.25"/>
    <row r="386" s="194" customFormat="1" ht="17.25"/>
    <row r="387" s="194" customFormat="1" ht="17.25"/>
    <row r="388" s="194" customFormat="1" ht="17.25"/>
    <row r="389" s="194" customFormat="1" ht="17.25"/>
    <row r="390" s="194" customFormat="1" ht="17.25"/>
    <row r="391" s="194" customFormat="1" ht="17.25"/>
    <row r="392" s="194" customFormat="1" ht="17.25"/>
    <row r="393" s="194" customFormat="1" ht="17.25"/>
    <row r="394" s="194" customFormat="1" ht="17.25"/>
    <row r="395" s="194" customFormat="1" ht="17.25"/>
    <row r="396" s="194" customFormat="1" ht="17.25"/>
    <row r="397" s="194" customFormat="1" ht="17.25"/>
    <row r="398" s="194" customFormat="1" ht="17.25"/>
    <row r="399" s="194" customFormat="1" ht="17.25"/>
    <row r="400" s="194" customFormat="1" ht="17.25"/>
    <row r="401" s="194" customFormat="1" ht="17.25"/>
    <row r="402" s="194" customFormat="1" ht="17.25"/>
    <row r="403" s="194" customFormat="1" ht="17.25"/>
    <row r="404" s="194" customFormat="1" ht="17.25"/>
    <row r="405" s="194" customFormat="1" ht="17.25"/>
    <row r="406" s="194" customFormat="1" ht="17.25"/>
    <row r="407" s="194" customFormat="1" ht="17.25"/>
    <row r="408" s="194" customFormat="1" ht="17.25"/>
    <row r="409" s="194" customFormat="1" ht="17.25"/>
    <row r="410" s="194" customFormat="1" ht="17.25"/>
    <row r="411" s="194" customFormat="1" ht="17.25"/>
    <row r="412" s="194" customFormat="1" ht="17.25"/>
    <row r="413" s="194" customFormat="1" ht="17.25"/>
    <row r="414" s="194" customFormat="1" ht="17.25"/>
    <row r="415" s="194" customFormat="1" ht="17.25"/>
    <row r="416" s="194" customFormat="1" ht="17.25"/>
    <row r="417" s="194" customFormat="1" ht="17.25"/>
    <row r="418" s="194" customFormat="1" ht="17.25"/>
    <row r="419" s="194" customFormat="1" ht="17.25"/>
    <row r="420" s="194" customFormat="1" ht="17.25"/>
    <row r="421" s="194" customFormat="1" ht="17.25"/>
    <row r="422" s="194" customFormat="1" ht="17.25"/>
    <row r="423" s="194" customFormat="1" ht="17.25"/>
    <row r="424" s="194" customFormat="1" ht="17.25"/>
    <row r="425" s="194" customFormat="1" ht="17.25"/>
    <row r="426" s="194" customFormat="1" ht="17.25"/>
    <row r="427" s="194" customFormat="1" ht="17.25"/>
    <row r="428" s="194" customFormat="1" ht="17.25"/>
    <row r="429" s="194" customFormat="1" ht="17.25"/>
    <row r="430" s="194" customFormat="1" ht="17.25"/>
    <row r="431" s="194" customFormat="1" ht="17.25"/>
    <row r="432" s="194" customFormat="1" ht="17.25"/>
    <row r="433" s="194" customFormat="1" ht="17.25"/>
    <row r="434" s="194" customFormat="1" ht="17.25"/>
    <row r="435" s="194" customFormat="1" ht="17.25"/>
    <row r="436" s="194" customFormat="1" ht="17.25"/>
    <row r="437" s="194" customFormat="1" ht="17.25"/>
    <row r="438" s="194" customFormat="1" ht="17.25"/>
    <row r="439" s="194" customFormat="1" ht="17.25"/>
    <row r="440" s="194" customFormat="1" ht="17.25"/>
    <row r="441" s="194" customFormat="1" ht="17.25"/>
    <row r="442" s="194" customFormat="1" ht="17.25"/>
    <row r="443" s="194" customFormat="1" ht="17.25"/>
    <row r="444" s="194" customFormat="1" ht="17.25"/>
    <row r="445" s="194" customFormat="1" ht="17.25"/>
    <row r="446" s="194" customFormat="1" ht="17.25"/>
    <row r="447" s="194" customFormat="1" ht="17.25"/>
    <row r="448" s="194" customFormat="1" ht="17.25"/>
    <row r="449" s="194" customFormat="1" ht="17.25"/>
    <row r="450" s="194" customFormat="1" ht="17.25"/>
    <row r="451" s="194" customFormat="1" ht="17.25"/>
    <row r="452" s="194" customFormat="1" ht="17.25"/>
    <row r="453" s="194" customFormat="1" ht="17.25"/>
    <row r="454" s="194" customFormat="1" ht="17.25"/>
    <row r="455" s="194" customFormat="1" ht="17.25"/>
    <row r="456" s="194" customFormat="1" ht="17.25"/>
    <row r="457" s="194" customFormat="1" ht="17.25"/>
    <row r="458" s="194" customFormat="1" ht="17.25"/>
    <row r="459" s="194" customFormat="1" ht="17.25"/>
    <row r="460" s="194" customFormat="1" ht="17.25"/>
    <row r="461" s="194" customFormat="1" ht="17.25"/>
    <row r="462" s="194" customFormat="1" ht="17.25"/>
    <row r="463" s="194" customFormat="1" ht="17.25"/>
    <row r="464" s="194" customFormat="1" ht="17.25"/>
    <row r="465" s="194" customFormat="1" ht="17.25"/>
    <row r="466" s="194" customFormat="1" ht="17.25"/>
    <row r="467" s="194" customFormat="1" ht="17.25"/>
    <row r="468" s="194" customFormat="1" ht="17.25"/>
    <row r="469" s="194" customFormat="1" ht="17.25"/>
    <row r="470" s="194" customFormat="1" ht="17.25"/>
    <row r="471" s="194" customFormat="1" ht="17.25"/>
    <row r="472" s="194" customFormat="1" ht="17.25"/>
    <row r="473" s="194" customFormat="1" ht="17.25"/>
    <row r="474" s="194" customFormat="1" ht="17.25"/>
    <row r="475" s="194" customFormat="1" ht="17.25"/>
    <row r="476" s="194" customFormat="1" ht="17.25"/>
    <row r="477" s="194" customFormat="1" ht="17.25"/>
    <row r="478" s="194" customFormat="1" ht="17.25"/>
    <row r="479" s="194" customFormat="1" ht="17.25"/>
    <row r="480" s="194" customFormat="1" ht="17.25"/>
    <row r="481" s="194" customFormat="1" ht="17.25"/>
    <row r="482" s="194" customFormat="1" ht="17.25"/>
    <row r="483" s="194" customFormat="1" ht="17.25"/>
    <row r="484" s="194" customFormat="1" ht="17.25"/>
    <row r="485" s="194" customFormat="1" ht="17.25"/>
    <row r="486" s="194" customFormat="1" ht="17.25"/>
    <row r="487" s="194" customFormat="1" ht="17.25"/>
    <row r="488" s="194" customFormat="1" ht="17.25"/>
    <row r="489" s="194" customFormat="1" ht="17.25"/>
    <row r="490" s="194" customFormat="1" ht="17.25"/>
    <row r="491" s="194" customFormat="1" ht="17.25"/>
    <row r="492" s="194" customFormat="1" ht="17.25"/>
    <row r="493" s="194" customFormat="1" ht="17.25"/>
    <row r="494" s="194" customFormat="1" ht="17.25"/>
    <row r="495" s="194" customFormat="1" ht="17.25"/>
    <row r="496" s="194" customFormat="1" ht="17.25"/>
    <row r="497" s="194" customFormat="1" ht="17.25"/>
    <row r="498" s="194" customFormat="1" ht="17.25"/>
    <row r="499" s="194" customFormat="1" ht="17.25"/>
    <row r="500" s="194" customFormat="1" ht="17.25"/>
    <row r="501" s="194" customFormat="1" ht="17.25"/>
    <row r="502" s="194" customFormat="1" ht="17.25"/>
    <row r="503" s="194" customFormat="1" ht="17.25"/>
    <row r="504" s="194" customFormat="1" ht="17.25"/>
    <row r="505" s="194" customFormat="1" ht="17.25"/>
    <row r="506" s="194" customFormat="1" ht="17.25"/>
    <row r="507" s="194" customFormat="1" ht="17.25"/>
    <row r="508" s="194" customFormat="1" ht="17.25"/>
    <row r="509" s="194" customFormat="1" ht="17.25"/>
    <row r="510" s="194" customFormat="1" ht="17.25"/>
    <row r="511" s="194" customFormat="1" ht="17.25"/>
    <row r="512" s="194" customFormat="1" ht="17.25"/>
    <row r="513" s="194" customFormat="1" ht="17.25"/>
    <row r="514" s="194" customFormat="1" ht="17.25"/>
    <row r="515" s="194" customFormat="1" ht="17.25"/>
    <row r="516" s="194" customFormat="1" ht="17.25"/>
    <row r="517" s="194" customFormat="1" ht="17.25"/>
    <row r="518" s="194" customFormat="1" ht="17.25"/>
    <row r="519" s="194" customFormat="1" ht="17.25"/>
    <row r="520" s="194" customFormat="1" ht="17.25"/>
    <row r="521" s="194" customFormat="1" ht="17.25"/>
    <row r="522" s="194" customFormat="1" ht="17.25"/>
    <row r="523" s="194" customFormat="1" ht="17.25"/>
    <row r="524" s="194" customFormat="1" ht="17.25"/>
    <row r="525" s="194" customFormat="1" ht="17.25"/>
    <row r="526" s="194" customFormat="1" ht="17.25"/>
    <row r="527" s="194" customFormat="1" ht="17.25"/>
    <row r="528" s="194" customFormat="1" ht="17.25"/>
    <row r="529" s="194" customFormat="1" ht="17.25"/>
    <row r="530" s="194" customFormat="1" ht="17.25"/>
    <row r="531" s="194" customFormat="1" ht="17.25"/>
    <row r="532" s="194" customFormat="1" ht="17.25"/>
    <row r="533" s="194" customFormat="1" ht="17.25"/>
    <row r="534" s="194" customFormat="1" ht="17.25"/>
    <row r="535" s="194" customFormat="1" ht="17.25"/>
    <row r="536" s="194" customFormat="1" ht="17.25"/>
    <row r="537" s="194" customFormat="1" ht="17.25"/>
    <row r="538" s="194" customFormat="1" ht="17.25"/>
    <row r="539" s="194" customFormat="1" ht="17.25"/>
    <row r="540" s="194" customFormat="1" ht="17.25"/>
    <row r="541" s="194" customFormat="1" ht="17.25"/>
    <row r="542" s="194" customFormat="1" ht="17.25"/>
    <row r="543" s="194" customFormat="1" ht="17.25"/>
    <row r="544" s="194" customFormat="1" ht="17.25"/>
    <row r="545" s="194" customFormat="1" ht="17.25"/>
    <row r="546" s="194" customFormat="1" ht="17.25"/>
    <row r="547" s="194" customFormat="1" ht="17.25"/>
    <row r="548" s="194" customFormat="1" ht="17.25"/>
    <row r="549" s="194" customFormat="1" ht="17.25"/>
    <row r="550" s="194" customFormat="1" ht="17.25"/>
    <row r="551" s="194" customFormat="1" ht="17.25"/>
    <row r="552" s="194" customFormat="1" ht="17.25"/>
    <row r="553" s="194" customFormat="1" ht="17.25"/>
    <row r="554" s="194" customFormat="1" ht="17.25"/>
    <row r="555" s="194" customFormat="1" ht="17.25"/>
    <row r="556" s="194" customFormat="1" ht="17.25"/>
    <row r="557" s="194" customFormat="1" ht="17.25"/>
    <row r="558" s="194" customFormat="1" ht="17.25"/>
    <row r="559" s="194" customFormat="1" ht="17.25"/>
    <row r="560" s="194" customFormat="1" ht="17.25"/>
    <row r="561" s="194" customFormat="1" ht="17.25"/>
    <row r="562" s="194" customFormat="1" ht="17.25"/>
    <row r="563" s="194" customFormat="1" ht="17.25"/>
    <row r="564" s="194" customFormat="1" ht="17.25"/>
    <row r="565" s="194" customFormat="1" ht="17.25"/>
    <row r="566" s="194" customFormat="1" ht="17.25"/>
    <row r="567" s="194" customFormat="1" ht="17.25"/>
    <row r="568" s="194" customFormat="1" ht="17.25"/>
    <row r="569" s="194" customFormat="1" ht="17.25"/>
    <row r="570" s="194" customFormat="1" ht="17.25"/>
    <row r="571" s="194" customFormat="1" ht="17.25"/>
    <row r="572" s="194" customFormat="1" ht="17.25"/>
    <row r="573" s="194" customFormat="1" ht="17.25"/>
    <row r="574" s="194" customFormat="1" ht="17.25"/>
    <row r="575" s="194" customFormat="1" ht="17.25"/>
    <row r="576" s="194" customFormat="1" ht="17.25"/>
    <row r="577" s="194" customFormat="1" ht="17.25"/>
    <row r="578" s="194" customFormat="1" ht="17.25"/>
    <row r="579" s="194" customFormat="1" ht="17.25"/>
    <row r="580" s="194" customFormat="1" ht="17.25"/>
    <row r="581" s="194" customFormat="1" ht="17.25"/>
    <row r="582" s="194" customFormat="1" ht="17.25"/>
    <row r="583" s="194" customFormat="1" ht="17.25"/>
    <row r="584" s="194" customFormat="1" ht="17.25"/>
    <row r="585" s="194" customFormat="1" ht="17.25"/>
    <row r="586" s="194" customFormat="1" ht="17.25"/>
    <row r="587" s="194" customFormat="1" ht="17.25"/>
    <row r="588" s="194" customFormat="1" ht="17.25"/>
    <row r="589" s="194" customFormat="1" ht="17.25"/>
    <row r="590" s="194" customFormat="1" ht="17.25"/>
    <row r="591" s="194" customFormat="1" ht="17.25"/>
    <row r="592" s="194" customFormat="1" ht="17.25"/>
    <row r="593" s="194" customFormat="1" ht="17.25"/>
    <row r="594" s="194" customFormat="1" ht="17.25"/>
    <row r="595" s="194" customFormat="1" ht="17.25"/>
    <row r="596" s="194" customFormat="1" ht="17.25"/>
    <row r="597" s="194" customFormat="1" ht="17.25"/>
    <row r="598" s="194" customFormat="1" ht="17.25"/>
    <row r="599" s="194" customFormat="1" ht="17.25"/>
    <row r="600" s="194" customFormat="1" ht="17.25"/>
    <row r="601" s="194" customFormat="1" ht="17.25"/>
    <row r="602" s="194" customFormat="1" ht="17.25"/>
    <row r="603" s="194" customFormat="1" ht="17.25"/>
    <row r="604" s="194" customFormat="1" ht="17.25"/>
    <row r="605" s="194" customFormat="1" ht="17.25"/>
    <row r="606" s="194" customFormat="1" ht="17.25"/>
    <row r="607" s="194" customFormat="1" ht="17.25"/>
    <row r="608" s="194" customFormat="1" ht="17.25"/>
    <row r="609" s="194" customFormat="1" ht="17.25"/>
    <row r="610" s="194" customFormat="1" ht="17.25"/>
    <row r="611" s="194" customFormat="1" ht="17.25"/>
    <row r="612" s="194" customFormat="1" ht="17.25"/>
    <row r="613" s="194" customFormat="1" ht="17.25"/>
    <row r="614" s="194" customFormat="1" ht="17.25"/>
    <row r="615" s="194" customFormat="1" ht="17.25"/>
    <row r="616" s="194" customFormat="1" ht="17.25"/>
    <row r="617" s="194" customFormat="1" ht="17.25"/>
    <row r="618" s="194" customFormat="1" ht="17.25"/>
    <row r="619" s="194" customFormat="1" ht="17.25"/>
    <row r="620" s="194" customFormat="1" ht="17.25"/>
    <row r="621" s="194" customFormat="1" ht="17.25"/>
    <row r="622" s="194" customFormat="1" ht="17.25"/>
    <row r="623" s="194" customFormat="1" ht="17.25"/>
    <row r="624" s="194" customFormat="1" ht="17.25"/>
    <row r="625" s="194" customFormat="1" ht="17.25"/>
    <row r="626" s="194" customFormat="1" ht="17.25"/>
    <row r="627" s="194" customFormat="1" ht="17.25"/>
    <row r="628" s="194" customFormat="1" ht="17.25"/>
    <row r="629" s="194" customFormat="1" ht="17.25"/>
    <row r="630" s="194" customFormat="1" ht="17.25"/>
    <row r="631" s="194" customFormat="1" ht="17.25"/>
    <row r="632" s="194" customFormat="1" ht="17.25"/>
    <row r="633" s="194" customFormat="1" ht="17.25"/>
    <row r="634" s="194" customFormat="1" ht="17.25"/>
    <row r="635" s="194" customFormat="1" ht="17.25"/>
    <row r="636" s="194" customFormat="1" ht="17.25"/>
    <row r="637" s="194" customFormat="1" ht="17.25"/>
    <row r="638" s="194" customFormat="1" ht="17.25"/>
    <row r="639" s="194" customFormat="1" ht="17.25"/>
    <row r="640" s="194" customFormat="1" ht="17.25"/>
    <row r="641" s="194" customFormat="1" ht="17.25"/>
    <row r="642" s="194" customFormat="1" ht="17.25"/>
    <row r="643" s="194" customFormat="1" ht="17.25"/>
    <row r="644" s="194" customFormat="1" ht="17.25"/>
    <row r="645" s="194" customFormat="1" ht="17.25"/>
    <row r="646" s="194" customFormat="1" ht="17.25"/>
    <row r="647" s="194" customFormat="1" ht="17.25"/>
    <row r="648" s="194" customFormat="1" ht="17.25"/>
    <row r="649" s="194" customFormat="1" ht="17.25"/>
    <row r="650" s="194" customFormat="1" ht="17.25"/>
    <row r="651" s="194" customFormat="1" ht="17.25"/>
    <row r="652" s="194" customFormat="1" ht="17.25"/>
    <row r="653" s="194" customFormat="1" ht="17.25"/>
    <row r="654" s="194" customFormat="1" ht="17.25"/>
    <row r="655" s="194" customFormat="1" ht="17.25"/>
    <row r="656" s="194" customFormat="1" ht="17.25"/>
    <row r="657" s="194" customFormat="1" ht="17.25"/>
    <row r="658" s="194" customFormat="1" ht="17.25"/>
    <row r="659" s="194" customFormat="1" ht="17.25"/>
    <row r="660" s="194" customFormat="1" ht="17.25"/>
    <row r="661" s="194" customFormat="1" ht="17.25"/>
    <row r="662" s="194" customFormat="1" ht="17.25"/>
    <row r="663" s="194" customFormat="1" ht="17.25"/>
    <row r="664" s="194" customFormat="1" ht="17.25"/>
    <row r="665" s="194" customFormat="1" ht="17.25"/>
    <row r="666" s="194" customFormat="1" ht="17.25"/>
    <row r="667" s="194" customFormat="1" ht="17.25"/>
    <row r="668" s="194" customFormat="1" ht="17.25"/>
    <row r="669" s="194" customFormat="1" ht="17.25"/>
    <row r="670" s="194" customFormat="1" ht="17.25"/>
    <row r="671" s="194" customFormat="1" ht="17.25"/>
    <row r="672" s="194" customFormat="1" ht="17.25"/>
    <row r="673" s="194" customFormat="1" ht="17.25"/>
    <row r="674" s="194" customFormat="1" ht="17.25"/>
    <row r="675" s="194" customFormat="1" ht="17.25"/>
    <row r="676" s="194" customFormat="1" ht="17.25"/>
    <row r="677" s="194" customFormat="1" ht="17.25"/>
    <row r="678" s="194" customFormat="1" ht="17.25"/>
    <row r="679" s="194" customFormat="1" ht="17.25"/>
    <row r="680" s="194" customFormat="1" ht="17.25"/>
    <row r="681" s="194" customFormat="1" ht="17.25"/>
    <row r="682" s="194" customFormat="1" ht="17.25"/>
    <row r="683" s="194" customFormat="1" ht="17.25"/>
    <row r="684" s="194" customFormat="1" ht="17.25"/>
    <row r="685" s="194" customFormat="1" ht="17.25"/>
    <row r="686" s="194" customFormat="1" ht="17.25"/>
    <row r="687" s="194" customFormat="1" ht="17.25"/>
    <row r="688" s="194" customFormat="1" ht="17.25"/>
    <row r="689" s="194" customFormat="1" ht="17.25"/>
    <row r="690" s="194" customFormat="1" ht="17.25"/>
    <row r="691" s="194" customFormat="1" ht="17.25"/>
    <row r="692" s="194" customFormat="1" ht="17.25"/>
    <row r="693" s="194" customFormat="1" ht="17.25"/>
    <row r="694" s="194" customFormat="1" ht="17.25"/>
    <row r="695" s="194" customFormat="1" ht="17.25"/>
    <row r="696" s="194" customFormat="1" ht="17.25"/>
    <row r="697" s="194" customFormat="1" ht="17.25"/>
    <row r="698" s="194" customFormat="1" ht="17.25"/>
    <row r="699" s="194" customFormat="1" ht="17.25"/>
    <row r="700" s="194" customFormat="1" ht="17.25"/>
    <row r="701" s="194" customFormat="1" ht="17.25"/>
    <row r="702" s="194" customFormat="1" ht="17.25"/>
    <row r="703" s="194" customFormat="1" ht="17.25"/>
    <row r="704" s="194" customFormat="1" ht="17.25"/>
    <row r="705" s="194" customFormat="1" ht="17.25"/>
    <row r="706" s="194" customFormat="1" ht="17.25"/>
    <row r="707" s="194" customFormat="1" ht="17.25"/>
    <row r="708" s="194" customFormat="1" ht="17.25"/>
    <row r="709" s="194" customFormat="1" ht="17.25"/>
    <row r="710" s="194" customFormat="1" ht="17.25"/>
    <row r="711" s="194" customFormat="1" ht="17.25"/>
    <row r="712" s="194" customFormat="1" ht="17.25"/>
    <row r="713" s="194" customFormat="1" ht="17.25"/>
    <row r="714" s="194" customFormat="1" ht="17.25"/>
    <row r="715" s="194" customFormat="1" ht="17.25"/>
    <row r="716" s="194" customFormat="1" ht="17.25"/>
    <row r="717" s="194" customFormat="1" ht="17.25"/>
    <row r="718" s="194" customFormat="1" ht="17.25"/>
    <row r="719" s="194" customFormat="1" ht="17.25"/>
    <row r="720" s="194" customFormat="1" ht="17.25"/>
    <row r="721" s="194" customFormat="1" ht="17.25"/>
    <row r="722" s="194" customFormat="1" ht="17.25"/>
    <row r="723" s="194" customFormat="1" ht="17.25"/>
    <row r="724" s="194" customFormat="1" ht="17.25"/>
    <row r="725" s="194" customFormat="1" ht="17.25"/>
    <row r="726" s="194" customFormat="1" ht="17.25"/>
    <row r="727" s="194" customFormat="1" ht="17.25"/>
    <row r="728" s="194" customFormat="1" ht="17.25"/>
    <row r="729" s="194" customFormat="1" ht="17.25"/>
    <row r="730" s="194" customFormat="1" ht="17.25"/>
    <row r="731" s="194" customFormat="1" ht="17.25"/>
    <row r="732" s="194" customFormat="1" ht="17.25"/>
    <row r="733" s="194" customFormat="1" ht="17.25"/>
    <row r="734" s="194" customFormat="1" ht="17.25"/>
    <row r="735" s="194" customFormat="1" ht="17.25"/>
    <row r="736" s="194" customFormat="1" ht="17.25"/>
    <row r="737" s="194" customFormat="1" ht="17.25"/>
    <row r="738" s="194" customFormat="1" ht="17.25"/>
    <row r="739" s="194" customFormat="1" ht="17.25"/>
    <row r="740" s="194" customFormat="1" ht="17.25"/>
    <row r="741" s="194" customFormat="1" ht="17.25"/>
    <row r="742" s="194" customFormat="1" ht="17.25"/>
    <row r="743" s="194" customFormat="1" ht="17.25"/>
    <row r="744" s="194" customFormat="1" ht="17.25"/>
    <row r="745" s="194" customFormat="1" ht="17.25"/>
    <row r="746" s="194" customFormat="1" ht="17.25"/>
    <row r="747" s="194" customFormat="1" ht="17.25"/>
    <row r="748" s="194" customFormat="1" ht="17.25"/>
    <row r="749" s="194" customFormat="1" ht="17.25"/>
    <row r="750" s="194" customFormat="1" ht="17.25"/>
    <row r="751" s="194" customFormat="1" ht="17.25"/>
    <row r="752" s="194" customFormat="1" ht="17.25"/>
    <row r="753" s="194" customFormat="1" ht="17.25"/>
    <row r="754" s="194" customFormat="1" ht="17.25"/>
    <row r="755" s="194" customFormat="1" ht="17.25"/>
    <row r="756" s="194" customFormat="1" ht="17.25"/>
    <row r="757" s="194" customFormat="1" ht="17.25"/>
    <row r="758" s="194" customFormat="1" ht="17.25"/>
    <row r="759" s="194" customFormat="1" ht="17.25"/>
    <row r="760" s="194" customFormat="1" ht="17.25"/>
    <row r="761" s="194" customFormat="1" ht="17.25"/>
    <row r="762" s="194" customFormat="1" ht="17.25"/>
    <row r="763" s="194" customFormat="1" ht="17.25"/>
    <row r="764" s="194" customFormat="1" ht="17.25"/>
    <row r="765" s="194" customFormat="1" ht="17.25"/>
    <row r="766" s="194" customFormat="1" ht="17.25"/>
    <row r="767" s="194" customFormat="1" ht="17.25"/>
    <row r="768" s="194" customFormat="1" ht="17.25"/>
    <row r="769" s="194" customFormat="1" ht="17.25"/>
    <row r="770" s="194" customFormat="1" ht="17.25"/>
    <row r="771" s="194" customFormat="1" ht="17.25"/>
    <row r="772" s="194" customFormat="1" ht="17.25"/>
    <row r="773" s="194" customFormat="1" ht="17.25"/>
    <row r="774" s="194" customFormat="1" ht="17.25"/>
    <row r="775" s="194" customFormat="1" ht="17.25"/>
    <row r="776" s="194" customFormat="1" ht="17.25"/>
    <row r="777" s="194" customFormat="1" ht="17.25"/>
    <row r="778" s="194" customFormat="1" ht="17.25"/>
    <row r="779" s="194" customFormat="1" ht="17.25"/>
    <row r="780" s="194" customFormat="1" ht="17.25"/>
    <row r="781" s="194" customFormat="1" ht="17.25"/>
    <row r="782" s="194" customFormat="1" ht="17.25"/>
    <row r="783" s="194" customFormat="1" ht="17.25"/>
    <row r="784" s="194" customFormat="1" ht="17.25"/>
    <row r="785" s="194" customFormat="1" ht="17.25"/>
    <row r="786" s="194" customFormat="1" ht="17.25"/>
    <row r="787" s="194" customFormat="1" ht="17.25"/>
    <row r="788" s="194" customFormat="1" ht="17.25"/>
    <row r="789" s="194" customFormat="1" ht="17.25"/>
    <row r="790" s="194" customFormat="1" ht="17.25"/>
    <row r="791" s="194" customFormat="1" ht="17.25"/>
    <row r="792" s="194" customFormat="1" ht="17.25"/>
    <row r="793" s="194" customFormat="1" ht="17.25"/>
    <row r="794" s="194" customFormat="1" ht="17.25"/>
    <row r="795" s="194" customFormat="1" ht="17.25"/>
    <row r="796" s="194" customFormat="1" ht="17.25"/>
    <row r="797" s="194" customFormat="1" ht="17.25"/>
    <row r="798" s="194" customFormat="1" ht="17.25"/>
    <row r="799" s="194" customFormat="1" ht="17.25"/>
    <row r="800" s="194" customFormat="1" ht="17.25"/>
    <row r="801" s="194" customFormat="1" ht="17.25"/>
    <row r="802" s="194" customFormat="1" ht="17.25"/>
    <row r="803" s="194" customFormat="1" ht="17.25"/>
    <row r="804" s="194" customFormat="1" ht="17.25"/>
    <row r="805" s="194" customFormat="1" ht="17.25"/>
    <row r="806" s="194" customFormat="1" ht="17.25"/>
    <row r="807" s="194" customFormat="1" ht="17.25"/>
    <row r="808" s="194" customFormat="1" ht="17.25"/>
    <row r="809" s="194" customFormat="1" ht="17.25"/>
    <row r="810" s="194" customFormat="1" ht="17.25"/>
    <row r="811" s="194" customFormat="1" ht="17.25"/>
    <row r="812" s="194" customFormat="1" ht="17.25"/>
    <row r="813" s="194" customFormat="1" ht="17.25"/>
    <row r="814" s="194" customFormat="1" ht="17.25"/>
    <row r="815" s="194" customFormat="1" ht="17.25"/>
    <row r="816" s="194" customFormat="1" ht="17.25"/>
    <row r="817" s="194" customFormat="1" ht="17.25"/>
    <row r="818" s="194" customFormat="1" ht="17.25"/>
    <row r="819" s="194" customFormat="1" ht="17.25"/>
    <row r="820" s="194" customFormat="1" ht="17.25"/>
    <row r="821" s="194" customFormat="1" ht="17.25"/>
    <row r="822" s="194" customFormat="1" ht="17.25"/>
    <row r="823" s="194" customFormat="1" ht="17.25"/>
    <row r="824" s="194" customFormat="1" ht="17.25"/>
    <row r="825" s="194" customFormat="1" ht="17.25"/>
    <row r="826" s="194" customFormat="1" ht="17.25"/>
    <row r="827" s="194" customFormat="1" ht="17.25"/>
    <row r="828" s="194" customFormat="1" ht="17.25"/>
    <row r="829" s="194" customFormat="1" ht="17.25"/>
    <row r="830" s="194" customFormat="1" ht="17.25"/>
    <row r="831" s="194" customFormat="1" ht="17.25"/>
    <row r="832" s="194" customFormat="1" ht="17.25"/>
    <row r="833" s="194" customFormat="1" ht="17.25"/>
    <row r="834" s="194" customFormat="1" ht="17.25"/>
    <row r="835" s="194" customFormat="1" ht="17.25"/>
    <row r="836" s="194" customFormat="1" ht="17.25"/>
    <row r="837" s="194" customFormat="1" ht="17.25"/>
    <row r="838" s="194" customFormat="1" ht="17.25"/>
    <row r="839" s="194" customFormat="1" ht="17.25"/>
    <row r="840" s="194" customFormat="1" ht="17.25"/>
    <row r="841" s="194" customFormat="1" ht="17.25"/>
    <row r="842" s="194" customFormat="1" ht="17.25"/>
    <row r="843" s="194" customFormat="1" ht="17.25"/>
    <row r="844" s="194" customFormat="1" ht="17.25"/>
    <row r="845" s="194" customFormat="1" ht="17.25"/>
    <row r="846" s="194" customFormat="1" ht="17.25"/>
    <row r="847" s="194" customFormat="1" ht="17.25"/>
    <row r="848" s="194" customFormat="1" ht="17.25"/>
    <row r="849" s="194" customFormat="1" ht="17.25"/>
    <row r="850" s="194" customFormat="1" ht="17.25"/>
    <row r="851" s="194" customFormat="1" ht="17.25"/>
    <row r="852" s="194" customFormat="1" ht="17.25"/>
    <row r="853" s="194" customFormat="1" ht="17.25"/>
    <row r="854" s="194" customFormat="1" ht="17.25"/>
    <row r="855" s="194" customFormat="1" ht="17.25"/>
    <row r="856" s="194" customFormat="1" ht="17.25"/>
    <row r="857" s="194" customFormat="1" ht="17.25"/>
    <row r="858" s="194" customFormat="1" ht="17.25"/>
    <row r="859" s="194" customFormat="1" ht="17.25"/>
    <row r="860" s="194" customFormat="1" ht="17.25"/>
    <row r="861" s="194" customFormat="1" ht="17.25"/>
    <row r="862" s="194" customFormat="1" ht="17.25"/>
    <row r="863" s="194" customFormat="1" ht="17.25"/>
    <row r="864" s="194" customFormat="1" ht="17.25"/>
    <row r="865" s="194" customFormat="1" ht="17.25"/>
    <row r="866" s="194" customFormat="1" ht="17.25"/>
    <row r="867" s="194" customFormat="1" ht="17.25"/>
    <row r="868" s="194" customFormat="1" ht="17.25"/>
    <row r="869" s="194" customFormat="1" ht="17.25"/>
    <row r="870" s="194" customFormat="1" ht="17.25"/>
    <row r="871" s="194" customFormat="1" ht="17.25"/>
    <row r="872" s="194" customFormat="1" ht="17.25"/>
    <row r="873" s="194" customFormat="1" ht="17.25"/>
    <row r="874" s="194" customFormat="1" ht="17.25"/>
    <row r="875" s="194" customFormat="1" ht="17.25"/>
    <row r="876" s="194" customFormat="1" ht="17.25"/>
    <row r="877" s="194" customFormat="1" ht="17.25"/>
    <row r="878" s="194" customFormat="1" ht="17.25"/>
    <row r="879" s="194" customFormat="1" ht="17.25"/>
    <row r="880" s="194" customFormat="1" ht="17.25"/>
    <row r="881" s="194" customFormat="1" ht="17.25"/>
    <row r="882" s="194" customFormat="1" ht="17.25"/>
    <row r="883" s="194" customFormat="1" ht="17.25"/>
    <row r="884" s="194" customFormat="1" ht="17.25"/>
    <row r="885" s="194" customFormat="1" ht="17.25"/>
    <row r="886" s="194" customFormat="1" ht="17.25"/>
    <row r="887" s="194" customFormat="1" ht="17.25"/>
    <row r="888" s="194" customFormat="1" ht="17.25"/>
    <row r="889" s="194" customFormat="1" ht="17.25"/>
    <row r="890" s="194" customFormat="1" ht="17.25"/>
    <row r="891" s="194" customFormat="1" ht="17.25"/>
    <row r="892" s="194" customFormat="1" ht="17.25"/>
    <row r="893" s="194" customFormat="1" ht="17.25"/>
    <row r="894" s="194" customFormat="1" ht="17.25"/>
    <row r="895" s="194" customFormat="1" ht="17.25"/>
    <row r="896" s="194" customFormat="1" ht="17.25"/>
    <row r="897" s="194" customFormat="1" ht="17.25"/>
    <row r="898" s="194" customFormat="1" ht="17.25"/>
    <row r="899" s="194" customFormat="1" ht="17.25"/>
    <row r="900" s="194" customFormat="1" ht="17.25"/>
    <row r="901" s="194" customFormat="1" ht="17.25"/>
    <row r="902" s="194" customFormat="1" ht="17.25"/>
    <row r="903" s="194" customFormat="1" ht="17.25"/>
    <row r="904" s="194" customFormat="1" ht="17.25"/>
    <row r="905" s="194" customFormat="1" ht="17.25"/>
    <row r="906" s="194" customFormat="1" ht="17.25"/>
    <row r="907" s="194" customFormat="1" ht="17.25"/>
    <row r="908" s="194" customFormat="1" ht="17.25"/>
    <row r="909" s="194" customFormat="1" ht="17.25"/>
    <row r="910" s="194" customFormat="1" ht="17.25"/>
    <row r="911" s="194" customFormat="1" ht="17.25"/>
    <row r="912" s="194" customFormat="1" ht="17.25"/>
    <row r="913" s="194" customFormat="1" ht="17.25"/>
    <row r="914" s="194" customFormat="1" ht="17.25"/>
    <row r="915" s="194" customFormat="1" ht="17.25"/>
    <row r="916" s="194" customFormat="1" ht="17.25"/>
    <row r="917" s="194" customFormat="1" ht="17.25"/>
    <row r="918" s="194" customFormat="1" ht="17.25"/>
    <row r="919" s="194" customFormat="1" ht="17.25"/>
    <row r="920" s="194" customFormat="1" ht="17.25"/>
    <row r="921" s="194" customFormat="1" ht="17.25"/>
    <row r="922" s="194" customFormat="1" ht="17.25"/>
    <row r="923" s="194" customFormat="1" ht="17.25"/>
    <row r="924" s="194" customFormat="1" ht="17.25"/>
    <row r="925" s="194" customFormat="1" ht="17.25"/>
    <row r="926" s="194" customFormat="1" ht="17.25"/>
    <row r="927" s="194" customFormat="1" ht="17.25"/>
    <row r="928" s="194" customFormat="1" ht="17.25"/>
    <row r="929" s="194" customFormat="1" ht="17.25"/>
    <row r="930" s="194" customFormat="1" ht="17.25"/>
    <row r="931" s="194" customFormat="1" ht="17.25"/>
    <row r="932" s="194" customFormat="1" ht="17.25"/>
    <row r="933" s="194" customFormat="1" ht="17.25"/>
    <row r="934" s="194" customFormat="1" ht="17.25"/>
    <row r="935" s="194" customFormat="1" ht="17.25"/>
    <row r="936" s="194" customFormat="1" ht="17.25"/>
    <row r="937" s="194" customFormat="1" ht="17.25"/>
    <row r="938" s="194" customFormat="1" ht="17.25"/>
    <row r="939" s="194" customFormat="1" ht="17.25"/>
    <row r="940" s="194" customFormat="1" ht="17.25"/>
    <row r="941" s="194" customFormat="1" ht="17.25"/>
    <row r="942" s="194" customFormat="1" ht="17.25"/>
    <row r="943" s="194" customFormat="1" ht="17.25"/>
    <row r="944" s="194" customFormat="1" ht="17.25"/>
    <row r="945" s="194" customFormat="1" ht="17.25"/>
    <row r="946" s="194" customFormat="1" ht="17.25"/>
    <row r="947" s="194" customFormat="1" ht="17.25"/>
    <row r="948" s="194" customFormat="1" ht="17.25"/>
    <row r="949" s="194" customFormat="1" ht="17.25"/>
    <row r="950" s="194" customFormat="1" ht="17.25"/>
    <row r="951" s="194" customFormat="1" ht="17.25"/>
    <row r="952" s="194" customFormat="1" ht="17.25"/>
    <row r="953" s="194" customFormat="1" ht="17.25"/>
    <row r="954" s="194" customFormat="1" ht="17.25"/>
    <row r="955" s="194" customFormat="1" ht="17.25"/>
    <row r="956" s="194" customFormat="1" ht="17.25"/>
    <row r="957" s="194" customFormat="1" ht="17.25"/>
    <row r="958" s="194" customFormat="1" ht="17.25"/>
    <row r="959" s="194" customFormat="1" ht="17.25"/>
    <row r="960" s="194" customFormat="1" ht="17.25"/>
    <row r="961" s="194" customFormat="1" ht="17.25"/>
    <row r="962" s="194" customFormat="1" ht="17.25"/>
    <row r="963" s="194" customFormat="1" ht="17.25"/>
    <row r="964" s="194" customFormat="1" ht="17.25"/>
    <row r="965" s="194" customFormat="1" ht="17.25"/>
    <row r="966" s="194" customFormat="1" ht="17.25"/>
    <row r="967" s="194" customFormat="1" ht="17.25"/>
    <row r="968" s="194" customFormat="1" ht="17.25"/>
    <row r="969" s="194" customFormat="1" ht="17.25"/>
    <row r="970" s="194" customFormat="1" ht="17.25"/>
    <row r="971" s="194" customFormat="1" ht="17.25"/>
    <row r="972" s="194" customFormat="1" ht="17.25"/>
    <row r="973" s="194" customFormat="1" ht="17.25"/>
    <row r="974" s="194" customFormat="1" ht="17.25"/>
    <row r="975" s="194" customFormat="1" ht="17.25"/>
    <row r="976" s="194" customFormat="1" ht="17.25"/>
    <row r="977" s="194" customFormat="1" ht="17.25"/>
    <row r="978" s="194" customFormat="1" ht="17.25"/>
    <row r="979" s="194" customFormat="1" ht="17.25"/>
    <row r="980" s="194" customFormat="1" ht="17.25"/>
    <row r="981" s="194" customFormat="1" ht="17.25"/>
    <row r="982" s="194" customFormat="1" ht="17.25"/>
    <row r="983" s="194" customFormat="1" ht="17.25"/>
    <row r="984" s="194" customFormat="1" ht="17.25"/>
    <row r="985" s="194" customFormat="1" ht="17.25"/>
    <row r="986" s="194" customFormat="1" ht="17.25"/>
    <row r="987" s="194" customFormat="1" ht="17.25"/>
    <row r="988" s="194" customFormat="1" ht="17.25"/>
    <row r="989" s="194" customFormat="1" ht="17.25"/>
    <row r="990" s="194" customFormat="1" ht="17.25"/>
    <row r="991" s="194" customFormat="1" ht="17.25"/>
    <row r="992" s="194" customFormat="1" ht="17.25"/>
    <row r="993" s="194" customFormat="1" ht="17.25"/>
    <row r="994" s="194" customFormat="1" ht="17.25"/>
    <row r="995" s="194" customFormat="1" ht="17.25"/>
    <row r="996" s="194" customFormat="1" ht="17.25"/>
    <row r="997" s="194" customFormat="1" ht="17.25"/>
    <row r="998" s="194" customFormat="1" ht="17.25"/>
    <row r="999" s="194" customFormat="1" ht="17.25"/>
    <row r="1000" s="194" customFormat="1" ht="17.25"/>
    <row r="1001" s="194" customFormat="1" ht="17.25"/>
    <row r="1002" s="194" customFormat="1" ht="17.25"/>
    <row r="1003" s="194" customFormat="1" ht="17.25"/>
    <row r="1004" s="194" customFormat="1" ht="17.25"/>
    <row r="1005" s="194" customFormat="1" ht="17.25"/>
    <row r="1006" s="194" customFormat="1" ht="17.25"/>
    <row r="1007" s="194" customFormat="1" ht="17.25"/>
    <row r="1008" s="194" customFormat="1" ht="17.25"/>
    <row r="1009" s="194" customFormat="1" ht="17.25"/>
    <row r="1010" s="194" customFormat="1" ht="17.25"/>
    <row r="1011" s="194" customFormat="1" ht="17.25"/>
    <row r="1012" s="194" customFormat="1" ht="17.25"/>
    <row r="1013" s="194" customFormat="1" ht="17.25"/>
    <row r="1014" s="194" customFormat="1" ht="17.25"/>
    <row r="1015" s="194" customFormat="1" ht="17.25"/>
    <row r="1016" s="194" customFormat="1" ht="17.25"/>
    <row r="1017" s="194" customFormat="1" ht="17.25"/>
    <row r="1018" s="194" customFormat="1" ht="17.25"/>
    <row r="1019" s="194" customFormat="1" ht="17.25"/>
    <row r="1020" s="194" customFormat="1" ht="17.25"/>
    <row r="1021" s="194" customFormat="1" ht="17.25"/>
    <row r="1022" s="194" customFormat="1" ht="17.25"/>
    <row r="1023" s="194" customFormat="1" ht="17.25"/>
    <row r="1024" s="194" customFormat="1" ht="17.25"/>
    <row r="1025" s="194" customFormat="1" ht="17.25"/>
    <row r="1026" s="194" customFormat="1" ht="17.25"/>
    <row r="1027" s="194" customFormat="1" ht="17.25"/>
    <row r="1028" s="194" customFormat="1" ht="17.25"/>
    <row r="1029" s="194" customFormat="1" ht="17.25"/>
    <row r="1030" s="194" customFormat="1" ht="17.25"/>
    <row r="1031" s="194" customFormat="1" ht="17.25"/>
    <row r="1032" s="194" customFormat="1" ht="17.25"/>
    <row r="1033" s="194" customFormat="1" ht="17.25"/>
    <row r="1034" s="194" customFormat="1" ht="17.25"/>
    <row r="1035" s="194" customFormat="1" ht="17.25"/>
    <row r="1036" s="194" customFormat="1" ht="17.25"/>
    <row r="1037" s="194" customFormat="1" ht="17.25"/>
    <row r="1038" s="194" customFormat="1" ht="17.25"/>
    <row r="1039" s="194" customFormat="1" ht="17.25"/>
    <row r="1040" s="194" customFormat="1" ht="17.25"/>
    <row r="1041" s="194" customFormat="1" ht="17.25"/>
    <row r="1042" s="194" customFormat="1" ht="17.25"/>
    <row r="1043" s="194" customFormat="1" ht="17.25"/>
    <row r="1044" s="194" customFormat="1" ht="17.25"/>
    <row r="1045" s="194" customFormat="1" ht="17.25"/>
    <row r="1046" s="194" customFormat="1" ht="17.25"/>
    <row r="1047" spans="1:31" s="194" customFormat="1" ht="17.2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7.2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7.2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7.2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7.2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7.2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7.2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7.2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7.2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7.2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7.2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7.2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7.2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7.2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7.2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7.2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7.2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7.2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7.2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7.2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7.2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7.2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7.2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7.2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7.2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7.2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7.2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7.2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7.2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7.2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7.2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7.2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7.2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7.2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7.2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7.2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7.2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7.2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7.2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7.2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7.2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7.2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7.2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7.2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7.2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7.2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7.2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7.2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7.2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7.2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7.2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7.2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7.2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7.2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7.2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7.2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7.2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7.2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7.2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7.2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7.2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7.2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7.2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7.2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7.2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7.2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7.2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7.2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7.2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7.2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7.2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7.2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7.2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7.2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7.2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7.2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7.2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7.2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7.2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7.2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7.2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7.2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7.2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7.2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92" customWidth="1"/>
    <col min="2" max="2" width="5.25390625" style="193" customWidth="1"/>
    <col min="3" max="3" width="6.62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625" style="194" customWidth="1"/>
    <col min="19" max="19" width="9.75390625" style="195" customWidth="1"/>
    <col min="20" max="20" width="5.25390625" style="225" bestFit="1" customWidth="1"/>
    <col min="21" max="21" width="12.00390625" style="194" hidden="1" customWidth="1"/>
    <col min="22" max="22" width="11.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37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7.25" hidden="1"/>
    <row r="38" ht="17.25" hidden="1"/>
    <row r="39" ht="17.25" hidden="1"/>
    <row r="40" ht="17.25" hidden="1"/>
    <row r="41" ht="17.25" hidden="1"/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C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</v>
      </c>
      <c r="F45" s="122">
        <f>COUNTIF(SETUP!__tr_el_list__,"&gt;0")</f>
        <v>0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</v>
      </c>
      <c r="F46" s="122" t="s">
        <v>92</v>
      </c>
      <c r="G46" s="282" t="e">
        <f>__tr_el_1</f>
        <v>#N/A</v>
      </c>
      <c r="H46" s="282" t="e">
        <f>__tr_el_2</f>
        <v>#N/A</v>
      </c>
      <c r="I46" s="282" t="e">
        <f>__tr_el_3</f>
        <v>#N/A</v>
      </c>
      <c r="J46" s="282" t="e">
        <f>__tr_el_4</f>
        <v>#N/A</v>
      </c>
      <c r="K46" s="282" t="e">
        <f>__tr_el_5</f>
        <v>#N/A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 t="e">
        <f>__tr_el_summ__</f>
        <v>#N/A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5.875" style="192" customWidth="1"/>
    <col min="2" max="2" width="5.25390625" style="193" customWidth="1"/>
    <col min="3" max="3" width="10.37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4.75390625" style="195" customWidth="1"/>
    <col min="17" max="20" width="6.75390625" style="194" customWidth="1"/>
    <col min="21" max="21" width="12.00390625" style="196" customWidth="1"/>
    <col min="22" max="22" width="11.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COMBI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7.2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7.2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7.2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7.2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7.2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7.2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7.2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7.2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7.2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7.2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7.2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7.2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7.2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7.2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7.2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7.2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7.2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7.2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7.2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7.2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7.2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7.2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7.2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7.2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7.2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7.2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7.2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7.2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7.2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7.2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7.2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7.2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7.2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7.2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Елена</cp:lastModifiedBy>
  <cp:lastPrinted>2019-02-13T08:18:30Z</cp:lastPrinted>
  <dcterms:created xsi:type="dcterms:W3CDTF">2005-01-23T20:54:58Z</dcterms:created>
  <dcterms:modified xsi:type="dcterms:W3CDTF">2019-02-15T08:19:39Z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10.02.2019_12:42:06</vt:lpwstr>
  </property>
</Properties>
</file>