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748" activeTab="2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'FREE_RES'!$Y$55:$Y$78</definedName>
    <definedName name="ID" localSheetId="2" hidden="1">'FREE_SCORE'!$Y$55:$Y$87</definedName>
    <definedName name="ID" localSheetId="1" hidden="1">'FREE_SL'!$Y$55:$Y$78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'FREE_SCORE'!$U$55:$U$87</definedName>
    <definedName name="RES50" localSheetId="2">'FREE_SCORE'!$V$55:$V$87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'FREE_RES'!$A$55:$AF$78</definedName>
    <definedName name="SORT_RANGE" localSheetId="2">'FREE_SCORE'!$A$55:$AF$87</definedName>
    <definedName name="SORT_RANGE" localSheetId="1">'FREE_SL'!$A$55:$AF$78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'FREE_SCORE'!$Z$55:$Z$87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'FREE_RES'!$A$5:$V$77</definedName>
    <definedName name="_xlnm.Print_Area" localSheetId="2">'FREE_SCORE'!$A$5:$V$86</definedName>
    <definedName name="_xlnm.Print_Area" localSheetId="1">'FREE_SL'!$A$5:$V$77</definedName>
  </definedNames>
  <calcPr fullCalcOnLoad="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<sst xmlns="http://schemas.openxmlformats.org/spreadsheetml/2006/main" count="557" uniqueCount="184">
  <si>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</si>
  <si>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</si>
  <si>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</si>
  <si>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</si>
  <si>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</si>
  <si>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</si>
  <si>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</si>
  <si>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</si>
  <si>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</si>
  <si>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</si>
  <si>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</si>
  <si>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</si>
  <si>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</si>
  <si>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</si>
  <si>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</si>
  <si>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</si>
  <si>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</si>
  <si>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</si>
  <si>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</si>
  <si>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</si>
  <si>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</si>
  <si>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</si>
  <si>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</si>
  <si>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</si>
  <si>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</si>
  <si>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</si>
  <si>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</si>
  <si>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</si>
  <si>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</si>
  <si>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</si>
  <si>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</si>
  <si>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</si>
  <si>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</si>
  <si>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</si>
  <si>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</si>
  <si>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</si>
  <si>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</si>
  <si>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</si>
  <si>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</si>
  <si>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</si>
  <si>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</si>
  <si>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</si>
  <si>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</si>
  <si>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</si>
  <si>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</si>
  <si>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</si>
  <si>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</si>
  <si>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</si>
  <si>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</si>
  <si>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</si>
  <si>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</si>
  <si>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</si>
  <si>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</si>
  <si>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</si>
  <si>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</si>
  <si>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</si>
  <si>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</si>
  <si>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</si>
  <si>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</si>
  <si>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</si>
  <si>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</si>
  <si>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</si>
  <si>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</si>
  <si>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</si>
  <si>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</si>
  <si>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</si>
  <si>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</si>
  <si>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</si>
  <si>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</si>
  <si>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</si>
  <si>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</si>
  <si>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</si>
  <si>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</si>
  <si>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</si>
  <si>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</si>
  <si>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</si>
  <si>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</si>
  <si>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</si>
  <si>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</si>
  <si>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</si>
  <si>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</si>
  <si>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</si>
  <si>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</si>
  <si>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</si>
  <si>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</si>
  <si>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</si>
  <si>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</si>
  <si>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</si>
  <si>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</si>
  <si>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</si>
  <si>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</si>
  <si>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</si>
  <si>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</si>
  <si>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</si>
  <si>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</si>
  <si>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</si>
  <si>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</si>
  <si>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</si>
  <si>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</si>
  <si>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</si>
  <si>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</si>
  <si>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</si>
  <si>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</si>
  <si>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</si>
  <si>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</si>
  <si>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</si>
  <si>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</si>
  <si>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</si>
  <si>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</si>
  <si>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</si>
  <si>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</si>
  <si>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</si>
  <si>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</si>
  <si>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</si>
  <si>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</si>
  <si>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</si>
  <si>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</si>
  <si>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</si>
  <si>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</si>
  <si>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</si>
  <si>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</si>
  <si>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</si>
  <si>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</si>
  <si>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</si>
  <si>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</si>
  <si>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Combi</t>
  </si>
  <si>
    <t>Божок Дарья</t>
  </si>
  <si>
    <t>Власова Ксения</t>
  </si>
  <si>
    <t>Авраменок Варвара</t>
  </si>
  <si>
    <t>Сердюченко Анастасия</t>
  </si>
  <si>
    <t>Соболевская Маргарита</t>
  </si>
  <si>
    <t>Прощаева Александра</t>
  </si>
  <si>
    <t>Лесовая Ксения</t>
  </si>
  <si>
    <t>ТалаеваМария</t>
  </si>
  <si>
    <t>Крученко Ольга</t>
  </si>
  <si>
    <t>Малышева Елизавета</t>
  </si>
  <si>
    <t>Богач Ульяна</t>
  </si>
  <si>
    <t>Тармина Алиса</t>
  </si>
  <si>
    <t>Шустик Арина</t>
  </si>
  <si>
    <t>Горбацевич Анна</t>
  </si>
  <si>
    <t>Кирьянова Дарья</t>
  </si>
  <si>
    <t>Король Алиса</t>
  </si>
  <si>
    <t>Трасковская Диана</t>
  </si>
  <si>
    <t>Алмаева  Вера</t>
  </si>
  <si>
    <t>Галкина Милана</t>
  </si>
  <si>
    <t>Глыбовская Мирослава</t>
  </si>
  <si>
    <t>Колиниченко Кристина</t>
  </si>
  <si>
    <t>Бородина Марина</t>
  </si>
  <si>
    <t>Кротова Маргарита</t>
  </si>
  <si>
    <t>Хропик Алиса</t>
  </si>
  <si>
    <t>Трофимова Виталина</t>
  </si>
  <si>
    <t>Леонович Екатерина</t>
  </si>
  <si>
    <t>Белова Виктория</t>
  </si>
  <si>
    <t>Сташевская Виталия</t>
  </si>
  <si>
    <t>Козлова Анастасия</t>
  </si>
  <si>
    <t>Савастьян Надежда</t>
  </si>
  <si>
    <t>Федоренкова Адель</t>
  </si>
  <si>
    <t>Силицкая Милана</t>
  </si>
  <si>
    <t>2007</t>
  </si>
  <si>
    <t>2008</t>
  </si>
  <si>
    <t>2010</t>
  </si>
  <si>
    <t>2012</t>
  </si>
  <si>
    <t>2011</t>
  </si>
  <si>
    <t>Динамо-1</t>
  </si>
  <si>
    <t>Динамо-2</t>
  </si>
  <si>
    <t>МГ СДЮШОР-3</t>
  </si>
  <si>
    <t>15.04.2019_21:12:35</t>
  </si>
  <si>
    <t>17.50 17.04.2019</t>
  </si>
  <si>
    <t>*</t>
  </si>
  <si>
    <t>Дехтярь Елена</t>
  </si>
  <si>
    <t>Жук Татьяна</t>
  </si>
  <si>
    <t>Гаврилик Эльмира</t>
  </si>
  <si>
    <t>Кунская Мария</t>
  </si>
  <si>
    <t>Адамова Татьяна</t>
  </si>
  <si>
    <t>Санфирова Юлия</t>
  </si>
  <si>
    <t>Бичун Александра</t>
  </si>
  <si>
    <t>Санакоева Залина</t>
  </si>
  <si>
    <t>Сахарук Диана</t>
  </si>
  <si>
    <t>Гришель Анастасия</t>
  </si>
  <si>
    <t>Сенько Людмила</t>
  </si>
  <si>
    <t>Рыжковская Дарья</t>
  </si>
  <si>
    <t>Белая Наталья</t>
  </si>
  <si>
    <t>Кудравец Виктория</t>
  </si>
  <si>
    <t>Цыплакова Доминика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</si>
</sst>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49" fontId="9" fillId="0" borderId="0" xfId="61" applyNumberFormat="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172" fontId="11" fillId="0" borderId="0" xfId="57" applyNumberFormat="1" applyFont="1" applyBorder="1" applyAlignment="1">
      <alignment horizontal="center" vertical="center"/>
      <protection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zoomScale="75" zoomScaleNormal="75" zoomScalePageLayoutView="0" workbookViewId="0" topLeftCell="A8">
      <pane xSplit="18" topLeftCell="S1" activePane="topRight" state="frozen"/>
      <selection pane="topLeft" activeCell="I32" sqref="I32"/>
      <selection pane="topRight" activeCell="AH40" sqref="AH40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167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166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/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169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170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171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172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173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174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2">
        <f>TM_PART*10</f>
        <v>5</v>
      </c>
      <c r="G25" s="352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175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2">
        <f>AI_PART*10</f>
        <v>5</v>
      </c>
      <c r="G26" s="352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176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2">
        <f>EX_PART*10</f>
        <v>5</v>
      </c>
      <c r="G27" s="352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177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2">
        <f>OI_PART*10</f>
        <v>5</v>
      </c>
      <c r="G28" s="352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178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52">
        <f>FIGS_PART</f>
        <v>0</v>
      </c>
      <c r="G30" s="352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2">
        <f>TECH_PART</f>
        <v>0</v>
      </c>
      <c r="G31" s="352"/>
      <c r="H31" s="5"/>
      <c r="I31" s="305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2">
        <f>FREE_PART</f>
        <v>1</v>
      </c>
      <c r="G32" s="352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65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 t="e">
        <f>SUM(__tr_el_list__)</f>
        <v>#N/A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179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180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 t="e">
        <f aca="true" t="shared" si="0" ref="O37:O45">INDEX(L37:N37,,MATCH(__curr_event_code__,$L$36:$N$36,0))</f>
        <v>#N/A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181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 t="e">
        <f t="shared" si="0"/>
        <v>#N/A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182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 t="e">
        <f t="shared" si="0"/>
        <v>#N/A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183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 t="e">
        <f t="shared" si="0"/>
        <v>#N/A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 t="e">
        <f t="shared" si="0"/>
        <v>#N/A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</v>
      </c>
      <c r="J42" s="263" t="s">
        <v>69</v>
      </c>
      <c r="L42" s="276"/>
      <c r="M42" s="276"/>
      <c r="N42" s="276"/>
      <c r="O42" s="284" t="e">
        <f t="shared" si="0"/>
        <v>#N/A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</v>
      </c>
      <c r="J43" s="263" t="s">
        <v>83</v>
      </c>
      <c r="L43" s="276"/>
      <c r="M43" s="276"/>
      <c r="N43" s="276"/>
      <c r="O43" s="284" t="e">
        <f t="shared" si="0"/>
        <v>#N/A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</v>
      </c>
      <c r="J44" s="263" t="s">
        <v>84</v>
      </c>
      <c r="L44" s="276"/>
      <c r="M44" s="276"/>
      <c r="N44" s="276"/>
      <c r="O44" s="284" t="e">
        <f t="shared" si="0"/>
        <v>#N/A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 t="e">
        <f t="shared" si="0"/>
        <v>#N/A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163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168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3" s="123" customFormat="1" ht="17.25">
      <c r="B56" s="159"/>
      <c r="C56" s="308" t="s">
        <v>128</v>
      </c>
      <c r="E56" s="306"/>
      <c r="G56" s="306"/>
      <c r="H56" s="318" t="s">
        <v>158</v>
      </c>
      <c r="I56" s="308" t="s">
        <v>131</v>
      </c>
      <c r="J56" s="314"/>
      <c r="K56" s="306"/>
      <c r="M56" s="306"/>
      <c r="N56" s="316"/>
      <c r="P56" s="318" t="s">
        <v>158</v>
      </c>
      <c r="W56" s="159"/>
      <c r="X56" s="159"/>
      <c r="Y56" s="159"/>
      <c r="AC56" s="195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19" customFormat="1" ht="17.25">
      <c r="A57" s="113"/>
      <c r="B57" s="116"/>
      <c r="C57" s="113" t="s">
        <v>126</v>
      </c>
      <c r="D57" s="113"/>
      <c r="E57" s="113"/>
      <c r="F57" s="113"/>
      <c r="G57" s="113"/>
      <c r="H57" s="235" t="s">
        <v>158</v>
      </c>
      <c r="I57" s="308" t="s">
        <v>129</v>
      </c>
      <c r="J57" s="312"/>
      <c r="K57" s="115"/>
      <c r="L57" s="116"/>
      <c r="M57" s="117"/>
      <c r="N57" s="118"/>
      <c r="O57" s="117"/>
      <c r="P57" s="318" t="s">
        <v>159</v>
      </c>
      <c r="Q57" s="308"/>
      <c r="R57" s="117"/>
      <c r="S57" s="117"/>
      <c r="T57" s="117"/>
      <c r="U57" s="117"/>
      <c r="V57" s="117"/>
      <c r="W57" s="117"/>
      <c r="X57" s="117"/>
      <c r="Y57" s="117"/>
      <c r="AB57" s="5"/>
      <c r="AD57" s="117"/>
      <c r="AE57" s="117"/>
      <c r="AF57" s="117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2:43" s="123" customFormat="1" ht="17.25">
      <c r="B58" s="159"/>
      <c r="C58" s="306" t="s">
        <v>127</v>
      </c>
      <c r="E58" s="306"/>
      <c r="G58" s="306"/>
      <c r="H58" s="318" t="s">
        <v>158</v>
      </c>
      <c r="I58" s="310" t="s">
        <v>130</v>
      </c>
      <c r="J58" s="313"/>
      <c r="K58" s="306"/>
      <c r="L58" s="306"/>
      <c r="M58" s="306"/>
      <c r="N58" s="318"/>
      <c r="O58" s="308"/>
      <c r="P58" s="318" t="s">
        <v>159</v>
      </c>
      <c r="Q58" s="308"/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2:42" s="123" customFormat="1" ht="17.25">
      <c r="B59" s="159"/>
      <c r="C59" s="308" t="s">
        <v>134</v>
      </c>
      <c r="E59" s="306"/>
      <c r="G59" s="306"/>
      <c r="H59" s="318" t="s">
        <v>158</v>
      </c>
      <c r="I59" s="308" t="s">
        <v>133</v>
      </c>
      <c r="J59" s="313"/>
      <c r="N59" s="121"/>
      <c r="P59" s="318" t="s">
        <v>158</v>
      </c>
      <c r="W59" s="159"/>
      <c r="X59" s="159"/>
      <c r="Y59" s="159"/>
      <c r="AC59" s="195"/>
      <c r="AG59" s="117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2:42" s="123" customFormat="1" ht="17.25">
      <c r="B60" s="159"/>
      <c r="C60" s="308" t="s">
        <v>132</v>
      </c>
      <c r="E60" s="306"/>
      <c r="G60" s="306"/>
      <c r="H60" s="318" t="s">
        <v>158</v>
      </c>
      <c r="J60" s="313"/>
      <c r="N60" s="121"/>
      <c r="Q60" s="311"/>
      <c r="W60" s="159"/>
      <c r="X60" s="159"/>
      <c r="Y60" s="159"/>
      <c r="AC60" s="195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2" s="123" customFormat="1" ht="15">
      <c r="B61" s="159"/>
      <c r="C61" s="306" t="s">
        <v>135</v>
      </c>
      <c r="E61" s="306"/>
      <c r="G61" s="306"/>
      <c r="H61" s="318" t="s">
        <v>159</v>
      </c>
      <c r="J61" s="313"/>
      <c r="K61" s="306"/>
      <c r="L61" s="306"/>
      <c r="M61" s="306"/>
      <c r="N61" s="318"/>
      <c r="O61" s="308"/>
      <c r="P61" s="307"/>
      <c r="W61" s="159"/>
      <c r="X61" s="159"/>
      <c r="Y61" s="159"/>
      <c r="AC61" s="195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2:42" s="123" customFormat="1" ht="15">
      <c r="B62" s="159"/>
      <c r="C62" s="306"/>
      <c r="E62" s="306"/>
      <c r="G62" s="306"/>
      <c r="H62" s="318"/>
      <c r="J62" s="313"/>
      <c r="K62" s="306"/>
      <c r="L62" s="306"/>
      <c r="M62" s="306"/>
      <c r="N62" s="318"/>
      <c r="O62" s="308"/>
      <c r="P62" s="307"/>
      <c r="W62" s="159"/>
      <c r="X62" s="159"/>
      <c r="Y62" s="159"/>
      <c r="AC62" s="195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2:42" s="123" customFormat="1" ht="15">
      <c r="B63" s="159"/>
      <c r="C63" s="114" t="s">
        <v>164</v>
      </c>
      <c r="E63" s="306"/>
      <c r="G63" s="306"/>
      <c r="H63" s="318"/>
      <c r="J63" s="313"/>
      <c r="K63" s="306"/>
      <c r="L63" s="306"/>
      <c r="M63" s="306"/>
      <c r="N63" s="318"/>
      <c r="O63" s="308"/>
      <c r="P63" s="307"/>
      <c r="W63" s="159"/>
      <c r="X63" s="159"/>
      <c r="Y63" s="159" t="s">
        <v>168</v>
      </c>
      <c r="AC63" s="195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2:42" s="123" customFormat="1" ht="15">
      <c r="B64" s="159"/>
      <c r="C64" s="306" t="s">
        <v>143</v>
      </c>
      <c r="E64" s="306"/>
      <c r="G64" s="306"/>
      <c r="H64" s="318" t="s">
        <v>158</v>
      </c>
      <c r="I64" s="308" t="s">
        <v>146</v>
      </c>
      <c r="J64" s="313"/>
      <c r="N64" s="121"/>
      <c r="P64" s="318" t="s">
        <v>159</v>
      </c>
      <c r="Q64" s="308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8" t="s">
        <v>136</v>
      </c>
      <c r="E65" s="306"/>
      <c r="G65" s="306"/>
      <c r="H65" s="318" t="s">
        <v>158</v>
      </c>
      <c r="I65" s="308" t="s">
        <v>141</v>
      </c>
      <c r="J65" s="314"/>
      <c r="K65" s="306"/>
      <c r="M65" s="306"/>
      <c r="N65" s="316"/>
      <c r="P65" s="318" t="s">
        <v>158</v>
      </c>
      <c r="W65" s="159"/>
      <c r="X65" s="159"/>
      <c r="Y65" s="159"/>
      <c r="AC65" s="195"/>
      <c r="AH65" s="117"/>
      <c r="AI65" s="117"/>
      <c r="AJ65" s="117"/>
      <c r="AK65" s="117"/>
      <c r="AL65" s="117"/>
      <c r="AM65" s="117"/>
      <c r="AN65" s="117"/>
      <c r="AO65" s="117"/>
      <c r="AP65" s="117"/>
    </row>
    <row r="66" spans="2:42" s="123" customFormat="1" ht="15">
      <c r="B66" s="159"/>
      <c r="C66" s="310" t="s">
        <v>144</v>
      </c>
      <c r="E66" s="306"/>
      <c r="G66" s="306"/>
      <c r="H66" s="318" t="s">
        <v>158</v>
      </c>
      <c r="I66" s="308" t="s">
        <v>142</v>
      </c>
      <c r="J66" s="314"/>
      <c r="K66" s="306"/>
      <c r="M66" s="306"/>
      <c r="N66" s="316"/>
      <c r="P66" s="318" t="s">
        <v>159</v>
      </c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308" t="s">
        <v>145</v>
      </c>
      <c r="E67" s="306"/>
      <c r="G67" s="306"/>
      <c r="H67" s="318" t="s">
        <v>159</v>
      </c>
      <c r="I67" s="308" t="s">
        <v>138</v>
      </c>
      <c r="J67" s="314"/>
      <c r="K67" s="309"/>
      <c r="M67" s="308"/>
      <c r="N67" s="316"/>
      <c r="P67" s="318" t="s">
        <v>158</v>
      </c>
      <c r="Q67" s="308"/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8" t="s">
        <v>139</v>
      </c>
      <c r="E68" s="306"/>
      <c r="G68" s="306"/>
      <c r="H68" s="318" t="s">
        <v>158</v>
      </c>
      <c r="I68" s="310" t="s">
        <v>137</v>
      </c>
      <c r="J68" s="314"/>
      <c r="K68" s="306"/>
      <c r="M68" s="306"/>
      <c r="N68" s="316"/>
      <c r="P68" s="318" t="s">
        <v>158</v>
      </c>
      <c r="Q68" s="308" t="s">
        <v>2</v>
      </c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140</v>
      </c>
      <c r="E69" s="306"/>
      <c r="G69" s="306"/>
      <c r="H69" s="318" t="s">
        <v>159</v>
      </c>
      <c r="J69" s="313"/>
      <c r="K69" s="306"/>
      <c r="L69" s="308"/>
      <c r="M69" s="308"/>
      <c r="N69" s="318"/>
      <c r="O69" s="308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08"/>
      <c r="E70" s="306"/>
      <c r="G70" s="306"/>
      <c r="H70" s="318"/>
      <c r="J70" s="313"/>
      <c r="K70" s="306"/>
      <c r="L70" s="308"/>
      <c r="M70" s="308"/>
      <c r="N70" s="318"/>
      <c r="O70" s="308"/>
      <c r="P70" s="307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114" t="s">
        <v>165</v>
      </c>
      <c r="E71" s="306"/>
      <c r="G71" s="306"/>
      <c r="H71" s="318"/>
      <c r="J71" s="313"/>
      <c r="K71" s="306"/>
      <c r="L71" s="308"/>
      <c r="M71" s="308"/>
      <c r="N71" s="318"/>
      <c r="O71" s="308"/>
      <c r="P71" s="307"/>
      <c r="Q71" s="309"/>
      <c r="W71" s="159"/>
      <c r="X71" s="159"/>
      <c r="Y71" s="159" t="s">
        <v>168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5">
      <c r="B72" s="159"/>
      <c r="C72" s="308" t="s">
        <v>152</v>
      </c>
      <c r="E72" s="306"/>
      <c r="G72" s="306"/>
      <c r="H72" s="318" t="s">
        <v>160</v>
      </c>
      <c r="I72" s="308" t="s">
        <v>153</v>
      </c>
      <c r="J72" s="314"/>
      <c r="K72" s="306"/>
      <c r="M72" s="306"/>
      <c r="N72" s="316"/>
      <c r="P72" s="318" t="s">
        <v>160</v>
      </c>
      <c r="Q72" s="308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08" t="s">
        <v>147</v>
      </c>
      <c r="E73" s="306"/>
      <c r="G73" s="306"/>
      <c r="H73" s="318" t="s">
        <v>160</v>
      </c>
      <c r="I73" s="308" t="s">
        <v>150</v>
      </c>
      <c r="J73" s="314"/>
      <c r="K73" s="306"/>
      <c r="M73" s="308"/>
      <c r="N73" s="316"/>
      <c r="P73" s="318" t="s">
        <v>160</v>
      </c>
      <c r="Q73" s="308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 t="s">
        <v>154</v>
      </c>
      <c r="E74" s="306"/>
      <c r="G74" s="306"/>
      <c r="H74" s="318" t="s">
        <v>162</v>
      </c>
      <c r="I74" s="310" t="s">
        <v>156</v>
      </c>
      <c r="J74" s="314"/>
      <c r="K74" s="306"/>
      <c r="M74" s="306"/>
      <c r="N74" s="316"/>
      <c r="P74" s="318" t="s">
        <v>160</v>
      </c>
      <c r="Q74" s="308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 t="s">
        <v>148</v>
      </c>
      <c r="E75" s="306"/>
      <c r="G75" s="306"/>
      <c r="H75" s="318" t="s">
        <v>161</v>
      </c>
      <c r="I75" s="308" t="s">
        <v>149</v>
      </c>
      <c r="J75" s="314"/>
      <c r="K75" s="306"/>
      <c r="M75" s="308"/>
      <c r="N75" s="316"/>
      <c r="P75" s="318" t="s">
        <v>162</v>
      </c>
      <c r="Q75" s="308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6" t="s">
        <v>151</v>
      </c>
      <c r="E76" s="306"/>
      <c r="G76" s="306"/>
      <c r="H76" s="318" t="s">
        <v>160</v>
      </c>
      <c r="I76" s="308" t="s">
        <v>155</v>
      </c>
      <c r="J76" s="314"/>
      <c r="K76" s="306"/>
      <c r="M76" s="306"/>
      <c r="N76" s="316"/>
      <c r="P76" s="318" t="s">
        <v>162</v>
      </c>
      <c r="Q76" s="308" t="s">
        <v>2</v>
      </c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08" t="s">
        <v>157</v>
      </c>
      <c r="E77" s="306"/>
      <c r="G77" s="306"/>
      <c r="H77" s="318" t="s">
        <v>160</v>
      </c>
      <c r="J77" s="313"/>
      <c r="K77" s="306"/>
      <c r="L77" s="306"/>
      <c r="M77" s="306"/>
      <c r="N77" s="318"/>
      <c r="O77" s="308"/>
      <c r="P77" s="307"/>
      <c r="Q77" s="311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08"/>
      <c r="E78" s="306"/>
      <c r="G78" s="306"/>
      <c r="H78" s="318"/>
      <c r="J78" s="313"/>
      <c r="K78" s="306"/>
      <c r="L78" s="306"/>
      <c r="M78" s="306"/>
      <c r="N78" s="318"/>
      <c r="O78" s="308"/>
      <c r="P78" s="307"/>
      <c r="Q78" s="311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308"/>
      <c r="E79" s="306"/>
      <c r="G79" s="306"/>
      <c r="H79" s="318"/>
      <c r="J79" s="313"/>
      <c r="K79" s="306"/>
      <c r="L79" s="306"/>
      <c r="M79" s="306"/>
      <c r="N79" s="318"/>
      <c r="O79" s="308"/>
      <c r="P79" s="307"/>
      <c r="Q79" s="311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113"/>
      <c r="D80" s="113"/>
      <c r="E80" s="113"/>
      <c r="F80" s="113"/>
      <c r="G80" s="113"/>
      <c r="H80" s="235"/>
      <c r="I80" s="115"/>
      <c r="J80" s="312"/>
      <c r="K80" s="115"/>
      <c r="L80" s="116"/>
      <c r="M80" s="117"/>
      <c r="N80" s="118"/>
      <c r="O80" s="117"/>
      <c r="P80" s="117"/>
      <c r="Q80" s="311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10"/>
      <c r="D81" s="119"/>
      <c r="E81" s="113"/>
      <c r="F81" s="119"/>
      <c r="G81" s="113"/>
      <c r="H81" s="235"/>
      <c r="I81" s="308"/>
      <c r="J81" s="314"/>
      <c r="K81" s="306"/>
      <c r="M81" s="306"/>
      <c r="N81" s="316"/>
      <c r="P81" s="306"/>
      <c r="Q81" s="311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8"/>
      <c r="D82" s="119"/>
      <c r="E82" s="306"/>
      <c r="F82" s="119"/>
      <c r="G82" s="306"/>
      <c r="H82" s="318"/>
      <c r="I82" s="308"/>
      <c r="J82" s="314"/>
      <c r="K82" s="306"/>
      <c r="M82" s="306"/>
      <c r="N82" s="316"/>
      <c r="P82" s="306"/>
      <c r="Q82" s="311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08"/>
      <c r="E83" s="306"/>
      <c r="G83" s="306"/>
      <c r="H83" s="318"/>
      <c r="I83" s="310"/>
      <c r="J83" s="314"/>
      <c r="K83" s="306"/>
      <c r="M83" s="306"/>
      <c r="N83" s="316"/>
      <c r="P83" s="306"/>
      <c r="Q83" s="311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308"/>
      <c r="E84" s="306"/>
      <c r="G84" s="306"/>
      <c r="H84" s="318"/>
      <c r="I84" s="308"/>
      <c r="J84" s="314"/>
      <c r="K84" s="306"/>
      <c r="M84" s="306"/>
      <c r="N84" s="316"/>
      <c r="P84" s="306"/>
      <c r="Q84" s="309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06"/>
      <c r="E85" s="306"/>
      <c r="G85" s="306"/>
      <c r="H85" s="318"/>
      <c r="J85" s="313"/>
      <c r="K85" s="306"/>
      <c r="L85" s="306"/>
      <c r="M85" s="306"/>
      <c r="N85" s="318"/>
      <c r="O85" s="308"/>
      <c r="P85" s="307"/>
      <c r="Q85" s="309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06"/>
      <c r="H86" s="318"/>
      <c r="I86" s="308"/>
      <c r="J86" s="314"/>
      <c r="K86" s="306"/>
      <c r="M86" s="306"/>
      <c r="N86" s="316"/>
      <c r="P86" s="306"/>
      <c r="Q86" s="309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308"/>
      <c r="E87" s="306"/>
      <c r="G87" s="306"/>
      <c r="H87" s="318"/>
      <c r="I87" s="308"/>
      <c r="J87" s="314"/>
      <c r="K87" s="306"/>
      <c r="M87" s="306"/>
      <c r="N87" s="316"/>
      <c r="P87" s="306"/>
      <c r="Q87" s="309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10"/>
      <c r="E88" s="306"/>
      <c r="G88" s="306"/>
      <c r="H88" s="318"/>
      <c r="I88" s="308"/>
      <c r="J88" s="314"/>
      <c r="K88" s="306"/>
      <c r="M88" s="306"/>
      <c r="N88" s="316"/>
      <c r="P88" s="306"/>
      <c r="Q88" s="309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8"/>
      <c r="E89" s="306"/>
      <c r="G89" s="306"/>
      <c r="H89" s="318"/>
      <c r="J89" s="313"/>
      <c r="K89" s="311"/>
      <c r="L89" s="308"/>
      <c r="M89" s="308"/>
      <c r="N89" s="317"/>
      <c r="P89" s="308"/>
      <c r="Q89" s="309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/>
      <c r="E90" s="306"/>
      <c r="G90" s="306"/>
      <c r="H90" s="318"/>
      <c r="J90" s="313"/>
      <c r="N90" s="121"/>
      <c r="Q90" s="309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08"/>
      <c r="E91" s="306"/>
      <c r="G91" s="306"/>
      <c r="H91" s="318"/>
      <c r="J91" s="313"/>
      <c r="N91" s="121"/>
      <c r="Q91" s="309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8"/>
      <c r="E92" s="306"/>
      <c r="G92" s="306"/>
      <c r="H92" s="318"/>
      <c r="J92" s="313"/>
      <c r="N92" s="121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06"/>
      <c r="E93" s="306"/>
      <c r="G93" s="306"/>
      <c r="H93" s="318"/>
      <c r="J93" s="313"/>
      <c r="K93" s="306"/>
      <c r="L93" s="306"/>
      <c r="M93" s="306"/>
      <c r="N93" s="318"/>
      <c r="O93" s="308"/>
      <c r="P93" s="307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06"/>
      <c r="H94" s="318"/>
      <c r="I94" s="308"/>
      <c r="J94" s="314"/>
      <c r="K94" s="306"/>
      <c r="M94" s="306"/>
      <c r="N94" s="316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310"/>
      <c r="E95" s="306"/>
      <c r="G95" s="306"/>
      <c r="H95" s="318"/>
      <c r="I95" s="308"/>
      <c r="J95" s="314"/>
      <c r="K95" s="306"/>
      <c r="M95" s="306"/>
      <c r="N95" s="316"/>
      <c r="P95" s="306"/>
      <c r="Q95" s="311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08"/>
      <c r="E96" s="306"/>
      <c r="G96" s="306"/>
      <c r="H96" s="318"/>
      <c r="I96" s="308"/>
      <c r="J96" s="314"/>
      <c r="K96" s="306"/>
      <c r="M96" s="306"/>
      <c r="N96" s="316"/>
      <c r="P96" s="306"/>
      <c r="Q96" s="309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/>
      <c r="E97" s="306"/>
      <c r="G97" s="306"/>
      <c r="H97" s="318"/>
      <c r="I97" s="310"/>
      <c r="J97" s="314"/>
      <c r="K97" s="306"/>
      <c r="M97" s="306"/>
      <c r="N97" s="316"/>
      <c r="P97" s="306"/>
      <c r="Q97" s="309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8"/>
      <c r="E98" s="306"/>
      <c r="G98" s="306"/>
      <c r="H98" s="318"/>
      <c r="J98" s="313"/>
      <c r="K98" s="306"/>
      <c r="L98" s="308"/>
      <c r="M98" s="308"/>
      <c r="N98" s="318"/>
      <c r="O98" s="308"/>
      <c r="P98" s="307"/>
      <c r="Q98" s="309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/>
      <c r="E99" s="306"/>
      <c r="G99" s="306"/>
      <c r="H99" s="318"/>
      <c r="J99" s="313"/>
      <c r="K99" s="306"/>
      <c r="L99" s="306"/>
      <c r="M99" s="306"/>
      <c r="N99" s="318"/>
      <c r="O99" s="308"/>
      <c r="P99" s="307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/>
      <c r="D100" s="306"/>
      <c r="E100" s="306"/>
      <c r="F100" s="306"/>
      <c r="G100" s="306"/>
      <c r="H100" s="318"/>
      <c r="I100" s="310"/>
      <c r="J100" s="315"/>
      <c r="K100" s="309"/>
      <c r="L100" s="308"/>
      <c r="M100" s="308"/>
      <c r="N100" s="121"/>
      <c r="P100" s="308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6"/>
      <c r="E101" s="306"/>
      <c r="G101" s="306"/>
      <c r="H101" s="318"/>
      <c r="J101" s="313"/>
      <c r="N101" s="121"/>
      <c r="Q101" s="308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10"/>
      <c r="E102" s="306"/>
      <c r="G102" s="306"/>
      <c r="H102" s="318"/>
      <c r="I102" s="310"/>
      <c r="J102" s="314"/>
      <c r="K102" s="306"/>
      <c r="M102" s="306"/>
      <c r="N102" s="316"/>
      <c r="P102" s="306"/>
      <c r="Q102" s="306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308"/>
      <c r="E103" s="306"/>
      <c r="G103" s="306"/>
      <c r="H103" s="318"/>
      <c r="I103" s="308"/>
      <c r="J103" s="314"/>
      <c r="K103" s="309"/>
      <c r="M103" s="308"/>
      <c r="N103" s="316"/>
      <c r="P103" s="306"/>
      <c r="Q103" s="311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/>
      <c r="E104" s="306"/>
      <c r="G104" s="306"/>
      <c r="H104" s="318"/>
      <c r="I104" s="310"/>
      <c r="J104" s="314"/>
      <c r="K104" s="306"/>
      <c r="M104" s="308"/>
      <c r="N104" s="316"/>
      <c r="P104" s="306"/>
      <c r="Q104" s="311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/>
      <c r="E105" s="306"/>
      <c r="G105" s="306"/>
      <c r="H105" s="318"/>
      <c r="I105" s="308"/>
      <c r="J105" s="314"/>
      <c r="K105" s="309"/>
      <c r="M105" s="308"/>
      <c r="N105" s="316"/>
      <c r="P105" s="306"/>
      <c r="Q105" s="311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8"/>
      <c r="E106" s="306"/>
      <c r="G106" s="306"/>
      <c r="H106" s="318"/>
      <c r="I106" s="308"/>
      <c r="J106" s="314"/>
      <c r="K106" s="309"/>
      <c r="M106" s="308"/>
      <c r="N106" s="316"/>
      <c r="P106" s="306"/>
      <c r="Q106" s="311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6"/>
      <c r="E107" s="306"/>
      <c r="G107" s="306"/>
      <c r="H107" s="318"/>
      <c r="I107" s="308"/>
      <c r="J107" s="314"/>
      <c r="K107" s="306"/>
      <c r="M107" s="306"/>
      <c r="N107" s="316"/>
      <c r="P107" s="306"/>
      <c r="Q107" s="311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E108" s="306"/>
      <c r="G108" s="306"/>
      <c r="H108" s="318"/>
      <c r="I108" s="308"/>
      <c r="J108" s="314"/>
      <c r="K108" s="306"/>
      <c r="M108" s="306"/>
      <c r="N108" s="316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08"/>
      <c r="E109" s="306"/>
      <c r="G109" s="306"/>
      <c r="H109" s="318"/>
      <c r="I109" s="308"/>
      <c r="J109" s="314"/>
      <c r="K109" s="306"/>
      <c r="M109" s="306"/>
      <c r="N109" s="316"/>
      <c r="P109" s="306"/>
      <c r="Q109" s="309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08"/>
      <c r="E110" s="306"/>
      <c r="G110" s="306"/>
      <c r="H110" s="318"/>
      <c r="I110" s="308"/>
      <c r="J110" s="314"/>
      <c r="K110" s="306"/>
      <c r="M110" s="306"/>
      <c r="N110" s="316"/>
      <c r="P110" s="306"/>
      <c r="Q110" s="309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8"/>
      <c r="E111" s="306"/>
      <c r="G111" s="306"/>
      <c r="H111" s="318"/>
      <c r="I111" s="308"/>
      <c r="J111" s="314"/>
      <c r="K111" s="306"/>
      <c r="M111" s="306"/>
      <c r="N111" s="316"/>
      <c r="P111" s="306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10"/>
      <c r="E112" s="306"/>
      <c r="G112" s="306"/>
      <c r="H112" s="318"/>
      <c r="I112" s="308"/>
      <c r="J112" s="314"/>
      <c r="K112" s="306"/>
      <c r="M112" s="306"/>
      <c r="N112" s="316"/>
      <c r="P112" s="306"/>
      <c r="Q112" s="309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06"/>
      <c r="H113" s="318"/>
      <c r="J113" s="313"/>
      <c r="K113" s="306"/>
      <c r="L113" s="306"/>
      <c r="M113" s="306"/>
      <c r="N113" s="318"/>
      <c r="O113" s="308"/>
      <c r="P113" s="307"/>
      <c r="Q113" s="309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8"/>
      <c r="E114" s="306"/>
      <c r="G114" s="306"/>
      <c r="H114" s="318"/>
      <c r="J114" s="313"/>
      <c r="K114" s="306"/>
      <c r="L114" s="306"/>
      <c r="M114" s="306"/>
      <c r="N114" s="318"/>
      <c r="O114" s="308"/>
      <c r="P114" s="307"/>
      <c r="Q114" s="309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113"/>
      <c r="D115" s="113"/>
      <c r="E115" s="113"/>
      <c r="F115" s="113"/>
      <c r="G115" s="113"/>
      <c r="H115" s="235"/>
      <c r="I115" s="115"/>
      <c r="J115" s="312"/>
      <c r="K115" s="115"/>
      <c r="L115" s="116"/>
      <c r="M115" s="117"/>
      <c r="N115" s="118"/>
      <c r="O115" s="117"/>
      <c r="P115" s="117"/>
      <c r="Q115" s="309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10"/>
      <c r="D116" s="119"/>
      <c r="E116" s="113"/>
      <c r="F116" s="119"/>
      <c r="G116" s="113"/>
      <c r="H116" s="235"/>
      <c r="I116" s="308"/>
      <c r="J116" s="314"/>
      <c r="K116" s="306"/>
      <c r="M116" s="306"/>
      <c r="N116" s="316"/>
      <c r="P116" s="306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08"/>
      <c r="E117" s="306"/>
      <c r="G117" s="306"/>
      <c r="H117" s="318"/>
      <c r="I117" s="308"/>
      <c r="J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06"/>
      <c r="E118" s="306"/>
      <c r="G118" s="306"/>
      <c r="H118" s="318"/>
      <c r="J118" s="313"/>
      <c r="K118" s="306"/>
      <c r="L118" s="306"/>
      <c r="M118" s="306"/>
      <c r="N118" s="318"/>
      <c r="O118" s="308"/>
      <c r="P118" s="307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8"/>
      <c r="E119" s="306"/>
      <c r="G119" s="306"/>
      <c r="H119" s="318"/>
      <c r="I119" s="308"/>
      <c r="J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08"/>
      <c r="E120" s="306"/>
      <c r="G120" s="306"/>
      <c r="H120" s="318"/>
      <c r="I120" s="308"/>
      <c r="J120" s="314"/>
      <c r="K120" s="306"/>
      <c r="M120" s="306"/>
      <c r="N120" s="316"/>
      <c r="P120" s="306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10"/>
      <c r="E121" s="306"/>
      <c r="G121" s="306"/>
      <c r="H121" s="318"/>
      <c r="I121" s="308"/>
      <c r="J121" s="314"/>
      <c r="K121" s="306"/>
      <c r="M121" s="306"/>
      <c r="N121" s="316"/>
      <c r="P121" s="306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08"/>
      <c r="E122" s="306"/>
      <c r="G122" s="306"/>
      <c r="H122" s="318"/>
      <c r="J122" s="313"/>
      <c r="N122" s="121"/>
      <c r="Q122" s="309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308"/>
      <c r="E123" s="306"/>
      <c r="G123" s="306"/>
      <c r="H123" s="318"/>
      <c r="J123" s="313"/>
      <c r="N123" s="121"/>
      <c r="Q123" s="309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08"/>
      <c r="E124" s="306"/>
      <c r="G124" s="306"/>
      <c r="H124" s="318"/>
      <c r="J124" s="313"/>
      <c r="N124" s="121"/>
      <c r="Q124" s="308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08"/>
      <c r="E125" s="306"/>
      <c r="G125" s="306"/>
      <c r="H125" s="318"/>
      <c r="J125" s="313"/>
      <c r="K125" s="306"/>
      <c r="L125" s="306"/>
      <c r="M125" s="306"/>
      <c r="N125" s="318"/>
      <c r="O125" s="308"/>
      <c r="P125" s="307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H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H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H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H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H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H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H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H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H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H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H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H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H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H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H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H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H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P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26:P65536 C100:P100 A1:M15 N1:S35 E16:M28 A16:C21 C49:H56 I49:I55 J49:O56 Q36:Q55 I64 Q60:Q63 P64:Q64 Q69:Q71 Q77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69"/>
  <sheetViews>
    <sheetView zoomScale="75" zoomScaleNormal="75" zoomScalePageLayoutView="0" workbookViewId="0" topLeftCell="A29">
      <selection activeCell="A5" sqref="A5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4.75390625" style="123" customWidth="1"/>
    <col min="9" max="15" width="5.625" style="124" customWidth="1"/>
    <col min="16" max="16" width="4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17.50 17.04.2019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outlineLevel="1">
      <c r="A15" s="150">
        <v>1</v>
      </c>
      <c r="B15" s="143" t="str">
        <f>SETUP!$AH$13</f>
        <v>Дехтярь Елена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Санфирова Юлия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Сенько Людмила</v>
      </c>
      <c r="S15" s="144"/>
      <c r="T15" s="143">
        <f>SETUP!$AI$35</f>
        <v>0</v>
      </c>
      <c r="X15" s="122"/>
      <c r="Y15" s="122"/>
    </row>
    <row r="16" spans="1:25" s="153" customFormat="1" ht="17.25" outlineLevel="1">
      <c r="A16" s="150">
        <v>2</v>
      </c>
      <c r="B16" s="143" t="str">
        <f>SETUP!$AH$14</f>
        <v>Жук Татьяна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Бичун Александра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Рыжковская Дарья</v>
      </c>
      <c r="S16" s="145"/>
      <c r="T16" s="143">
        <f>SETUP!$AI$36</f>
        <v>0</v>
      </c>
      <c r="X16" s="122"/>
      <c r="Y16" s="122"/>
    </row>
    <row r="17" spans="1:25" s="153" customFormat="1" ht="17.25" outlineLevel="1">
      <c r="A17" s="150">
        <v>3</v>
      </c>
      <c r="B17" s="143" t="str">
        <f>SETUP!$AH$15</f>
        <v>Гаврилик Эльмира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Санакоева Залина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Белая Наталья</v>
      </c>
      <c r="S17" s="145"/>
      <c r="T17" s="143">
        <f>SETUP!$AI$37</f>
        <v>0</v>
      </c>
      <c r="X17" s="122"/>
      <c r="Y17" s="122"/>
    </row>
    <row r="18" spans="1:25" s="153" customFormat="1" ht="17.25" outlineLevel="1">
      <c r="A18" s="150">
        <v>4</v>
      </c>
      <c r="B18" s="143" t="str">
        <f>SETUP!$AH$16</f>
        <v>Кунская Мария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Сахарук Диана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Кудравец Виктория</v>
      </c>
      <c r="S18" s="145"/>
      <c r="T18" s="143">
        <f>SETUP!$AI$38</f>
        <v>0</v>
      </c>
      <c r="X18" s="122"/>
      <c r="Y18" s="122"/>
    </row>
    <row r="19" spans="1:25" s="153" customFormat="1" ht="17.25" outlineLevel="1">
      <c r="A19" s="150">
        <v>5</v>
      </c>
      <c r="B19" s="143" t="str">
        <f>SETUP!$AH$17</f>
        <v>Адамова Татьяна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Гришель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Цыплакова Доминика</v>
      </c>
      <c r="S19" s="145"/>
      <c r="T19" s="143">
        <f>SETUP!$AI$39</f>
        <v>0</v>
      </c>
      <c r="X19" s="122"/>
      <c r="Y19" s="122"/>
    </row>
    <row r="20" spans="1:25" s="153" customFormat="1" ht="17.25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249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3"/>
      <c r="B55" s="112">
        <v>1</v>
      </c>
      <c r="C55" s="114" t="s">
        <v>163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321"/>
      <c r="X55" s="319">
        <f>[1]!sn_val(B55)</f>
        <v>1</v>
      </c>
      <c r="Y55" s="118">
        <v>1</v>
      </c>
      <c r="AA55" s="120"/>
      <c r="AB55" s="11"/>
      <c r="AC55" s="120"/>
      <c r="AD55" s="118"/>
      <c r="AE55" s="118"/>
      <c r="AF55" s="121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23" customFormat="1" ht="17.25" customHeight="1">
      <c r="A56" s="324"/>
      <c r="B56" s="122"/>
      <c r="C56" s="308" t="s">
        <v>128</v>
      </c>
      <c r="E56" s="306"/>
      <c r="G56" s="306"/>
      <c r="H56" s="318" t="s">
        <v>158</v>
      </c>
      <c r="I56" s="308" t="s">
        <v>131</v>
      </c>
      <c r="J56" s="314"/>
      <c r="K56" s="306"/>
      <c r="M56" s="306"/>
      <c r="N56" s="316"/>
      <c r="P56" s="318" t="s">
        <v>158</v>
      </c>
      <c r="W56" s="322"/>
      <c r="X56" s="320">
        <f>X55</f>
        <v>1</v>
      </c>
      <c r="Y56" s="159"/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19" customFormat="1" ht="17.25" customHeight="1">
      <c r="A57" s="323"/>
      <c r="B57" s="112"/>
      <c r="C57" s="113" t="s">
        <v>126</v>
      </c>
      <c r="D57" s="113"/>
      <c r="E57" s="113"/>
      <c r="F57" s="113"/>
      <c r="G57" s="113"/>
      <c r="H57" s="235" t="s">
        <v>158</v>
      </c>
      <c r="I57" s="308" t="s">
        <v>129</v>
      </c>
      <c r="J57" s="312"/>
      <c r="K57" s="115"/>
      <c r="L57" s="116"/>
      <c r="M57" s="117"/>
      <c r="N57" s="118"/>
      <c r="O57" s="117"/>
      <c r="P57" s="318" t="s">
        <v>159</v>
      </c>
      <c r="Q57" s="308"/>
      <c r="R57" s="117"/>
      <c r="S57" s="117"/>
      <c r="T57" s="117"/>
      <c r="U57" s="117"/>
      <c r="V57" s="117"/>
      <c r="W57" s="321"/>
      <c r="X57" s="319">
        <f>X55</f>
        <v>1</v>
      </c>
      <c r="Y57" s="117"/>
      <c r="AB57" s="5"/>
      <c r="AD57" s="117"/>
      <c r="AE57" s="117"/>
      <c r="AF57" s="118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3" s="123" customFormat="1" ht="17.25" customHeight="1">
      <c r="A58" s="324"/>
      <c r="B58" s="122"/>
      <c r="C58" s="306" t="s">
        <v>127</v>
      </c>
      <c r="E58" s="306"/>
      <c r="G58" s="306"/>
      <c r="H58" s="318" t="s">
        <v>158</v>
      </c>
      <c r="I58" s="310" t="s">
        <v>130</v>
      </c>
      <c r="J58" s="313"/>
      <c r="K58" s="306"/>
      <c r="L58" s="306"/>
      <c r="M58" s="306"/>
      <c r="N58" s="318"/>
      <c r="O58" s="308"/>
      <c r="P58" s="318" t="s">
        <v>159</v>
      </c>
      <c r="Q58" s="308"/>
      <c r="W58" s="322"/>
      <c r="X58" s="320">
        <f>X55</f>
        <v>1</v>
      </c>
      <c r="Y58" s="159"/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1:42" s="123" customFormat="1" ht="17.25" customHeight="1">
      <c r="A59" s="324"/>
      <c r="B59" s="122"/>
      <c r="C59" s="308" t="s">
        <v>134</v>
      </c>
      <c r="E59" s="306"/>
      <c r="G59" s="306"/>
      <c r="H59" s="318" t="s">
        <v>158</v>
      </c>
      <c r="I59" s="308" t="s">
        <v>133</v>
      </c>
      <c r="J59" s="313"/>
      <c r="N59" s="121"/>
      <c r="P59" s="318" t="s">
        <v>158</v>
      </c>
      <c r="W59" s="322"/>
      <c r="X59" s="320">
        <f>X55</f>
        <v>1</v>
      </c>
      <c r="Y59" s="159"/>
      <c r="AC59" s="195"/>
      <c r="AF59" s="121"/>
      <c r="AG59" s="117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1:42" s="123" customFormat="1" ht="17.25" customHeight="1">
      <c r="A60" s="324"/>
      <c r="B60" s="122"/>
      <c r="C60" s="308" t="s">
        <v>132</v>
      </c>
      <c r="E60" s="306"/>
      <c r="G60" s="306"/>
      <c r="H60" s="318" t="s">
        <v>158</v>
      </c>
      <c r="J60" s="313"/>
      <c r="N60" s="121"/>
      <c r="Q60" s="311"/>
      <c r="W60" s="322"/>
      <c r="X60" s="320">
        <f>X55</f>
        <v>1</v>
      </c>
      <c r="Y60" s="159"/>
      <c r="AC60" s="195"/>
      <c r="AF60" s="121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17.25" customHeight="1">
      <c r="A61" s="324"/>
      <c r="B61" s="122"/>
      <c r="C61" s="306" t="s">
        <v>135</v>
      </c>
      <c r="E61" s="306"/>
      <c r="G61" s="306"/>
      <c r="H61" s="318" t="s">
        <v>159</v>
      </c>
      <c r="J61" s="313"/>
      <c r="K61" s="306"/>
      <c r="L61" s="306"/>
      <c r="M61" s="306"/>
      <c r="N61" s="318"/>
      <c r="O61" s="308"/>
      <c r="P61" s="307"/>
      <c r="W61" s="322"/>
      <c r="X61" s="320">
        <f>X55</f>
        <v>1</v>
      </c>
      <c r="Y61" s="159"/>
      <c r="AC61" s="195"/>
      <c r="AF61" s="121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24"/>
      <c r="B62" s="122"/>
      <c r="C62" s="306"/>
      <c r="E62" s="306"/>
      <c r="G62" s="306"/>
      <c r="H62" s="318"/>
      <c r="J62" s="313"/>
      <c r="K62" s="306"/>
      <c r="L62" s="306"/>
      <c r="M62" s="306"/>
      <c r="N62" s="318"/>
      <c r="O62" s="308"/>
      <c r="P62" s="307"/>
      <c r="W62" s="322"/>
      <c r="X62" s="320">
        <f>X55</f>
        <v>1</v>
      </c>
      <c r="Y62" s="159"/>
      <c r="AC62" s="195"/>
      <c r="AF62" s="121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24"/>
      <c r="B63" s="122">
        <v>2</v>
      </c>
      <c r="C63" s="114" t="s">
        <v>165</v>
      </c>
      <c r="E63" s="306"/>
      <c r="G63" s="306"/>
      <c r="H63" s="318"/>
      <c r="J63" s="313"/>
      <c r="K63" s="306"/>
      <c r="L63" s="308"/>
      <c r="M63" s="308"/>
      <c r="N63" s="318"/>
      <c r="O63" s="308"/>
      <c r="P63" s="307"/>
      <c r="Q63" s="309"/>
      <c r="W63" s="322"/>
      <c r="X63" s="320">
        <f>[1]!sn_val(B63)</f>
        <v>2</v>
      </c>
      <c r="Y63" s="159">
        <v>3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4"/>
      <c r="B64" s="122"/>
      <c r="C64" s="308" t="s">
        <v>152</v>
      </c>
      <c r="E64" s="306"/>
      <c r="G64" s="306"/>
      <c r="H64" s="318" t="s">
        <v>160</v>
      </c>
      <c r="I64" s="308" t="s">
        <v>153</v>
      </c>
      <c r="J64" s="314"/>
      <c r="K64" s="306"/>
      <c r="M64" s="306"/>
      <c r="N64" s="316"/>
      <c r="P64" s="318" t="s">
        <v>160</v>
      </c>
      <c r="Q64" s="308"/>
      <c r="W64" s="322"/>
      <c r="X64" s="320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4"/>
      <c r="B65" s="122"/>
      <c r="C65" s="308" t="s">
        <v>147</v>
      </c>
      <c r="E65" s="306"/>
      <c r="G65" s="306"/>
      <c r="H65" s="318" t="s">
        <v>160</v>
      </c>
      <c r="I65" s="308" t="s">
        <v>150</v>
      </c>
      <c r="J65" s="314"/>
      <c r="K65" s="306"/>
      <c r="M65" s="308"/>
      <c r="N65" s="316"/>
      <c r="P65" s="318" t="s">
        <v>160</v>
      </c>
      <c r="Q65" s="308"/>
      <c r="W65" s="322"/>
      <c r="X65" s="320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4"/>
      <c r="B66" s="122"/>
      <c r="C66" s="308" t="s">
        <v>154</v>
      </c>
      <c r="E66" s="306"/>
      <c r="G66" s="306"/>
      <c r="H66" s="318" t="s">
        <v>162</v>
      </c>
      <c r="I66" s="310" t="s">
        <v>156</v>
      </c>
      <c r="J66" s="314"/>
      <c r="K66" s="306"/>
      <c r="M66" s="306"/>
      <c r="N66" s="316"/>
      <c r="P66" s="318" t="s">
        <v>160</v>
      </c>
      <c r="Q66" s="308"/>
      <c r="W66" s="322"/>
      <c r="X66" s="320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4"/>
      <c r="B67" s="122"/>
      <c r="C67" s="308" t="s">
        <v>148</v>
      </c>
      <c r="E67" s="306"/>
      <c r="G67" s="306"/>
      <c r="H67" s="318" t="s">
        <v>161</v>
      </c>
      <c r="I67" s="308" t="s">
        <v>149</v>
      </c>
      <c r="J67" s="314"/>
      <c r="K67" s="306"/>
      <c r="M67" s="308"/>
      <c r="N67" s="316"/>
      <c r="P67" s="318" t="s">
        <v>162</v>
      </c>
      <c r="Q67" s="308"/>
      <c r="W67" s="322"/>
      <c r="X67" s="320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4"/>
      <c r="B68" s="122"/>
      <c r="C68" s="306" t="s">
        <v>151</v>
      </c>
      <c r="E68" s="306"/>
      <c r="G68" s="306"/>
      <c r="H68" s="318" t="s">
        <v>160</v>
      </c>
      <c r="I68" s="308" t="s">
        <v>155</v>
      </c>
      <c r="J68" s="314"/>
      <c r="K68" s="306"/>
      <c r="M68" s="306"/>
      <c r="N68" s="316"/>
      <c r="P68" s="318" t="s">
        <v>162</v>
      </c>
      <c r="Q68" s="308" t="s">
        <v>2</v>
      </c>
      <c r="W68" s="322"/>
      <c r="X68" s="320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4"/>
      <c r="B69" s="122"/>
      <c r="C69" s="308" t="s">
        <v>157</v>
      </c>
      <c r="E69" s="306"/>
      <c r="G69" s="306"/>
      <c r="H69" s="318" t="s">
        <v>160</v>
      </c>
      <c r="J69" s="313"/>
      <c r="K69" s="306"/>
      <c r="L69" s="306"/>
      <c r="M69" s="306"/>
      <c r="N69" s="318"/>
      <c r="O69" s="308"/>
      <c r="P69" s="307"/>
      <c r="Q69" s="311"/>
      <c r="W69" s="322"/>
      <c r="X69" s="320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4"/>
      <c r="B70" s="122"/>
      <c r="C70" s="308"/>
      <c r="E70" s="306"/>
      <c r="G70" s="306"/>
      <c r="H70" s="318"/>
      <c r="J70" s="313"/>
      <c r="K70" s="306"/>
      <c r="L70" s="306"/>
      <c r="M70" s="306"/>
      <c r="N70" s="318"/>
      <c r="O70" s="308"/>
      <c r="P70" s="307"/>
      <c r="Q70" s="311"/>
      <c r="W70" s="322"/>
      <c r="X70" s="320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4"/>
      <c r="B71" s="122">
        <v>3</v>
      </c>
      <c r="C71" s="114" t="s">
        <v>164</v>
      </c>
      <c r="E71" s="306"/>
      <c r="G71" s="306"/>
      <c r="H71" s="318"/>
      <c r="J71" s="313"/>
      <c r="K71" s="306"/>
      <c r="L71" s="306"/>
      <c r="M71" s="306"/>
      <c r="N71" s="318"/>
      <c r="O71" s="308"/>
      <c r="P71" s="307"/>
      <c r="W71" s="322"/>
      <c r="X71" s="320">
        <f>[1]!sn_val(B71)</f>
        <v>3</v>
      </c>
      <c r="Y71" s="159">
        <v>2</v>
      </c>
      <c r="AC71" s="195"/>
      <c r="AF71" s="121"/>
      <c r="AG71" s="117"/>
      <c r="AH71" s="126"/>
      <c r="AI71" s="126"/>
      <c r="AJ71" s="126"/>
      <c r="AK71" s="126"/>
      <c r="AL71" s="126"/>
      <c r="AM71" s="126"/>
      <c r="AN71" s="126"/>
      <c r="AO71" s="126"/>
      <c r="AP71" s="126"/>
    </row>
    <row r="72" spans="1:42" s="123" customFormat="1" ht="17.25" customHeight="1">
      <c r="A72" s="324"/>
      <c r="B72" s="122"/>
      <c r="C72" s="306" t="s">
        <v>143</v>
      </c>
      <c r="E72" s="306"/>
      <c r="G72" s="306"/>
      <c r="H72" s="318" t="s">
        <v>158</v>
      </c>
      <c r="I72" s="308" t="s">
        <v>146</v>
      </c>
      <c r="J72" s="313"/>
      <c r="N72" s="121"/>
      <c r="P72" s="318" t="s">
        <v>159</v>
      </c>
      <c r="Q72" s="308"/>
      <c r="W72" s="322"/>
      <c r="X72" s="320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4"/>
      <c r="B73" s="122"/>
      <c r="C73" s="308" t="s">
        <v>136</v>
      </c>
      <c r="E73" s="306"/>
      <c r="G73" s="306"/>
      <c r="H73" s="318" t="s">
        <v>158</v>
      </c>
      <c r="I73" s="308" t="s">
        <v>141</v>
      </c>
      <c r="J73" s="314"/>
      <c r="K73" s="306"/>
      <c r="M73" s="306"/>
      <c r="N73" s="316"/>
      <c r="P73" s="318" t="s">
        <v>158</v>
      </c>
      <c r="W73" s="322"/>
      <c r="X73" s="320">
        <f>X71</f>
        <v>3</v>
      </c>
      <c r="Y73" s="159"/>
      <c r="AC73" s="195"/>
      <c r="AF73" s="121"/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s="123" customFormat="1" ht="17.25" customHeight="1">
      <c r="A74" s="324"/>
      <c r="B74" s="122"/>
      <c r="C74" s="310" t="s">
        <v>144</v>
      </c>
      <c r="E74" s="306"/>
      <c r="G74" s="306"/>
      <c r="H74" s="318" t="s">
        <v>158</v>
      </c>
      <c r="I74" s="308" t="s">
        <v>142</v>
      </c>
      <c r="J74" s="314"/>
      <c r="K74" s="306"/>
      <c r="M74" s="306"/>
      <c r="N74" s="316"/>
      <c r="P74" s="318" t="s">
        <v>159</v>
      </c>
      <c r="W74" s="322"/>
      <c r="X74" s="320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4"/>
      <c r="B75" s="122"/>
      <c r="C75" s="308" t="s">
        <v>145</v>
      </c>
      <c r="E75" s="306"/>
      <c r="G75" s="306"/>
      <c r="H75" s="318" t="s">
        <v>159</v>
      </c>
      <c r="I75" s="308" t="s">
        <v>138</v>
      </c>
      <c r="J75" s="314"/>
      <c r="K75" s="309"/>
      <c r="M75" s="308"/>
      <c r="N75" s="316"/>
      <c r="P75" s="318" t="s">
        <v>158</v>
      </c>
      <c r="Q75" s="308"/>
      <c r="W75" s="322"/>
      <c r="X75" s="320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4"/>
      <c r="B76" s="122"/>
      <c r="C76" s="308" t="s">
        <v>139</v>
      </c>
      <c r="E76" s="306"/>
      <c r="G76" s="306"/>
      <c r="H76" s="318" t="s">
        <v>158</v>
      </c>
      <c r="I76" s="310" t="s">
        <v>137</v>
      </c>
      <c r="J76" s="314"/>
      <c r="K76" s="306"/>
      <c r="M76" s="306"/>
      <c r="N76" s="316"/>
      <c r="P76" s="318" t="s">
        <v>158</v>
      </c>
      <c r="Q76" s="308" t="s">
        <v>2</v>
      </c>
      <c r="W76" s="322"/>
      <c r="X76" s="320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4"/>
      <c r="B77" s="122"/>
      <c r="C77" s="308" t="s">
        <v>140</v>
      </c>
      <c r="E77" s="306"/>
      <c r="G77" s="306"/>
      <c r="H77" s="318" t="s">
        <v>159</v>
      </c>
      <c r="J77" s="313"/>
      <c r="K77" s="306"/>
      <c r="L77" s="308"/>
      <c r="M77" s="308"/>
      <c r="N77" s="318"/>
      <c r="O77" s="308"/>
      <c r="P77" s="307"/>
      <c r="Q77" s="309"/>
      <c r="W77" s="322"/>
      <c r="X77" s="320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4"/>
      <c r="B78" s="122"/>
      <c r="C78" s="308"/>
      <c r="E78" s="306"/>
      <c r="G78" s="306"/>
      <c r="H78" s="318"/>
      <c r="J78" s="313"/>
      <c r="K78" s="306"/>
      <c r="L78" s="308"/>
      <c r="M78" s="308"/>
      <c r="N78" s="318"/>
      <c r="O78" s="308"/>
      <c r="P78" s="307"/>
      <c r="Q78" s="309"/>
      <c r="W78" s="322"/>
      <c r="X78" s="320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4:36" s="194" customFormat="1" ht="15">
      <c r="X79" s="247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5">
      <c r="X80" s="247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5">
      <c r="X81" s="247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5">
      <c r="X82" s="247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5">
      <c r="X83" s="247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5">
      <c r="X84" s="247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5">
      <c r="X85" s="247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5">
      <c r="X86" s="247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5">
      <c r="X87" s="247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5">
      <c r="X88" s="247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5">
      <c r="X89" s="247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5">
      <c r="X90" s="247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5">
      <c r="X91" s="247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5">
      <c r="X92" s="247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5">
      <c r="X93" s="247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5">
      <c r="X94" s="247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5">
      <c r="X95" s="247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5">
      <c r="X96" s="247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5">
      <c r="X97" s="247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5">
      <c r="X98" s="247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5">
      <c r="X99" s="247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5">
      <c r="X100" s="247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5">
      <c r="X101" s="247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5">
      <c r="X102" s="247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5">
      <c r="X103" s="247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5">
      <c r="X104" s="247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5">
      <c r="X105" s="247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5">
      <c r="X106" s="247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5">
      <c r="X852" s="247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5">
      <c r="X853" s="247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5">
      <c r="X854" s="247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5">
      <c r="X855" s="247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4:36" s="194" customFormat="1" ht="15">
      <c r="X856" s="247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4:36" s="194" customFormat="1" ht="15">
      <c r="X857" s="247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24:36" s="194" customFormat="1" ht="15">
      <c r="X858" s="247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</row>
    <row r="859" spans="24:36" s="194" customFormat="1" ht="15">
      <c r="X859" s="247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</row>
    <row r="860" spans="24:36" s="194" customFormat="1" ht="15">
      <c r="X860" s="247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</row>
    <row r="861" spans="24:36" s="194" customFormat="1" ht="15">
      <c r="X861" s="247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</row>
    <row r="862" spans="24:36" s="194" customFormat="1" ht="15">
      <c r="X862" s="247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</row>
    <row r="863" spans="24:36" s="194" customFormat="1" ht="15">
      <c r="X863" s="247"/>
      <c r="Z863" s="192"/>
      <c r="AA863" s="192"/>
      <c r="AB863" s="192"/>
      <c r="AC863" s="192"/>
      <c r="AD863" s="192"/>
      <c r="AE863" s="192"/>
      <c r="AF863" s="192"/>
      <c r="AG863" s="192"/>
      <c r="AH863" s="192"/>
      <c r="AI863" s="192"/>
      <c r="AJ863" s="192"/>
    </row>
    <row r="864" spans="24:36" s="194" customFormat="1" ht="15">
      <c r="X864" s="247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</row>
    <row r="865" spans="24:36" s="194" customFormat="1" ht="15">
      <c r="X865" s="247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</row>
    <row r="866" spans="24:36" s="194" customFormat="1" ht="15">
      <c r="X866" s="247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</row>
    <row r="867" spans="24:36" s="194" customFormat="1" ht="15">
      <c r="X867" s="247"/>
      <c r="Z867" s="192"/>
      <c r="AA867" s="192"/>
      <c r="AB867" s="192"/>
      <c r="AC867" s="192"/>
      <c r="AD867" s="192"/>
      <c r="AE867" s="192"/>
      <c r="AF867" s="192"/>
      <c r="AG867" s="192"/>
      <c r="AH867" s="192"/>
      <c r="AI867" s="192"/>
      <c r="AJ867" s="192"/>
    </row>
    <row r="868" spans="24:36" s="194" customFormat="1" ht="15">
      <c r="X868" s="247"/>
      <c r="Z868" s="192"/>
      <c r="AA868" s="192"/>
      <c r="AB868" s="192"/>
      <c r="AC868" s="192"/>
      <c r="AD868" s="192"/>
      <c r="AE868" s="192"/>
      <c r="AF868" s="192"/>
      <c r="AG868" s="192"/>
      <c r="AH868" s="192"/>
      <c r="AI868" s="192"/>
      <c r="AJ868" s="192"/>
    </row>
    <row r="869" spans="24:36" s="194" customFormat="1" ht="15">
      <c r="X869" s="247"/>
      <c r="Z869" s="192"/>
      <c r="AA869" s="192"/>
      <c r="AB869" s="192"/>
      <c r="AC869" s="192"/>
      <c r="AD869" s="192"/>
      <c r="AE869" s="192"/>
      <c r="AF869" s="192"/>
      <c r="AG869" s="192"/>
      <c r="AH869" s="192"/>
      <c r="AI869" s="192"/>
      <c r="AJ869" s="192"/>
    </row>
    <row r="870" spans="24:36" s="194" customFormat="1" ht="15">
      <c r="X870" s="247"/>
      <c r="Z870" s="192"/>
      <c r="AA870" s="192"/>
      <c r="AB870" s="192"/>
      <c r="AC870" s="192"/>
      <c r="AD870" s="192"/>
      <c r="AE870" s="192"/>
      <c r="AF870" s="192"/>
      <c r="AG870" s="192"/>
      <c r="AH870" s="192"/>
      <c r="AI870" s="192"/>
      <c r="AJ870" s="192"/>
    </row>
    <row r="871" spans="24:36" s="194" customFormat="1" ht="15">
      <c r="X871" s="247"/>
      <c r="Z871" s="192"/>
      <c r="AA871" s="192"/>
      <c r="AB871" s="192"/>
      <c r="AC871" s="192"/>
      <c r="AD871" s="192"/>
      <c r="AE871" s="192"/>
      <c r="AF871" s="192"/>
      <c r="AG871" s="192"/>
      <c r="AH871" s="192"/>
      <c r="AI871" s="192"/>
      <c r="AJ871" s="192"/>
    </row>
    <row r="872" spans="24:36" s="194" customFormat="1" ht="15">
      <c r="X872" s="247"/>
      <c r="Z872" s="192"/>
      <c r="AA872" s="192"/>
      <c r="AB872" s="192"/>
      <c r="AC872" s="192"/>
      <c r="AD872" s="192"/>
      <c r="AE872" s="192"/>
      <c r="AF872" s="192"/>
      <c r="AG872" s="192"/>
      <c r="AH872" s="192"/>
      <c r="AI872" s="192"/>
      <c r="AJ872" s="192"/>
    </row>
    <row r="873" spans="24:36" s="194" customFormat="1" ht="15">
      <c r="X873" s="247"/>
      <c r="Z873" s="192"/>
      <c r="AA873" s="192"/>
      <c r="AB873" s="192"/>
      <c r="AC873" s="192"/>
      <c r="AD873" s="192"/>
      <c r="AE873" s="192"/>
      <c r="AF873" s="192"/>
      <c r="AG873" s="192"/>
      <c r="AH873" s="192"/>
      <c r="AI873" s="192"/>
      <c r="AJ873" s="192"/>
    </row>
    <row r="874" spans="24:36" s="194" customFormat="1" ht="15">
      <c r="X874" s="247"/>
      <c r="Z874" s="192"/>
      <c r="AA874" s="192"/>
      <c r="AB874" s="192"/>
      <c r="AC874" s="192"/>
      <c r="AD874" s="192"/>
      <c r="AE874" s="192"/>
      <c r="AF874" s="192"/>
      <c r="AG874" s="192"/>
      <c r="AH874" s="192"/>
      <c r="AI874" s="192"/>
      <c r="AJ874" s="192"/>
    </row>
    <row r="875" spans="24:36" s="194" customFormat="1" ht="15">
      <c r="X875" s="247"/>
      <c r="Z875" s="192"/>
      <c r="AA875" s="192"/>
      <c r="AB875" s="192"/>
      <c r="AC875" s="192"/>
      <c r="AD875" s="192"/>
      <c r="AE875" s="192"/>
      <c r="AF875" s="192"/>
      <c r="AG875" s="192"/>
      <c r="AH875" s="192"/>
      <c r="AI875" s="192"/>
      <c r="AJ875" s="192"/>
    </row>
    <row r="876" spans="24:36" s="194" customFormat="1" ht="15">
      <c r="X876" s="247"/>
      <c r="Z876" s="192"/>
      <c r="AA876" s="192"/>
      <c r="AB876" s="192"/>
      <c r="AC876" s="192"/>
      <c r="AD876" s="192"/>
      <c r="AE876" s="192"/>
      <c r="AF876" s="192"/>
      <c r="AG876" s="192"/>
      <c r="AH876" s="192"/>
      <c r="AI876" s="192"/>
      <c r="AJ876" s="192"/>
    </row>
    <row r="877" spans="24:36" s="194" customFormat="1" ht="15">
      <c r="X877" s="247"/>
      <c r="Z877" s="192"/>
      <c r="AA877" s="192"/>
      <c r="AB877" s="192"/>
      <c r="AC877" s="192"/>
      <c r="AD877" s="192"/>
      <c r="AE877" s="192"/>
      <c r="AF877" s="192"/>
      <c r="AG877" s="192"/>
      <c r="AH877" s="192"/>
      <c r="AI877" s="192"/>
      <c r="AJ877" s="192"/>
    </row>
    <row r="878" spans="24:36" s="194" customFormat="1" ht="15">
      <c r="X878" s="247"/>
      <c r="Z878" s="192"/>
      <c r="AA878" s="192"/>
      <c r="AB878" s="192"/>
      <c r="AC878" s="192"/>
      <c r="AD878" s="192"/>
      <c r="AE878" s="192"/>
      <c r="AF878" s="192"/>
      <c r="AG878" s="192"/>
      <c r="AH878" s="192"/>
      <c r="AI878" s="192"/>
      <c r="AJ878" s="192"/>
    </row>
    <row r="879" spans="24:36" s="194" customFormat="1" ht="15">
      <c r="X879" s="247"/>
      <c r="Z879" s="192"/>
      <c r="AA879" s="192"/>
      <c r="AB879" s="192"/>
      <c r="AC879" s="192"/>
      <c r="AD879" s="192"/>
      <c r="AE879" s="192"/>
      <c r="AF879" s="192"/>
      <c r="AG879" s="192"/>
      <c r="AH879" s="192"/>
      <c r="AI879" s="192"/>
      <c r="AJ879" s="192"/>
    </row>
    <row r="880" spans="24:36" s="194" customFormat="1" ht="15">
      <c r="X880" s="247"/>
      <c r="Z880" s="192"/>
      <c r="AA880" s="192"/>
      <c r="AB880" s="192"/>
      <c r="AC880" s="192"/>
      <c r="AD880" s="192"/>
      <c r="AE880" s="192"/>
      <c r="AF880" s="192"/>
      <c r="AG880" s="192"/>
      <c r="AH880" s="192"/>
      <c r="AI880" s="192"/>
      <c r="AJ880" s="192"/>
    </row>
    <row r="881" spans="24:36" s="194" customFormat="1" ht="15">
      <c r="X881" s="247"/>
      <c r="Z881" s="192"/>
      <c r="AA881" s="192"/>
      <c r="AB881" s="192"/>
      <c r="AC881" s="192"/>
      <c r="AD881" s="192"/>
      <c r="AE881" s="192"/>
      <c r="AF881" s="192"/>
      <c r="AG881" s="192"/>
      <c r="AH881" s="192"/>
      <c r="AI881" s="192"/>
      <c r="AJ881" s="192"/>
    </row>
    <row r="882" spans="24:36" s="194" customFormat="1" ht="15">
      <c r="X882" s="247"/>
      <c r="Z882" s="192"/>
      <c r="AA882" s="192"/>
      <c r="AB882" s="192"/>
      <c r="AC882" s="192"/>
      <c r="AD882" s="192"/>
      <c r="AE882" s="192"/>
      <c r="AF882" s="192"/>
      <c r="AG882" s="192"/>
      <c r="AH882" s="192"/>
      <c r="AI882" s="192"/>
      <c r="AJ882" s="192"/>
    </row>
    <row r="883" spans="24:36" s="194" customFormat="1" ht="15">
      <c r="X883" s="247"/>
      <c r="Z883" s="192"/>
      <c r="AA883" s="192"/>
      <c r="AB883" s="192"/>
      <c r="AC883" s="192"/>
      <c r="AD883" s="192"/>
      <c r="AE883" s="192"/>
      <c r="AF883" s="192"/>
      <c r="AG883" s="192"/>
      <c r="AH883" s="192"/>
      <c r="AI883" s="192"/>
      <c r="AJ883" s="192"/>
    </row>
    <row r="884" spans="23:36" s="194" customFormat="1" ht="15">
      <c r="W884" s="192"/>
      <c r="X884" s="199"/>
      <c r="Z884" s="192"/>
      <c r="AA884" s="192"/>
      <c r="AB884" s="192"/>
      <c r="AC884" s="192"/>
      <c r="AD884" s="192"/>
      <c r="AE884" s="192"/>
      <c r="AF884" s="192"/>
      <c r="AG884" s="192"/>
      <c r="AH884" s="192"/>
      <c r="AI884" s="192"/>
      <c r="AJ884" s="192"/>
    </row>
    <row r="885" spans="23:36" s="194" customFormat="1" ht="15">
      <c r="W885" s="192"/>
      <c r="X885" s="199"/>
      <c r="Z885" s="192"/>
      <c r="AA885" s="192"/>
      <c r="AB885" s="192"/>
      <c r="AC885" s="192"/>
      <c r="AD885" s="192"/>
      <c r="AE885" s="192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92"/>
      <c r="AG924" s="192"/>
      <c r="AH924" s="192"/>
      <c r="AI924" s="192"/>
      <c r="AJ924" s="192"/>
    </row>
    <row r="925" spans="1:36" s="194" customFormat="1" ht="1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92"/>
      <c r="AG925" s="192"/>
      <c r="AH925" s="192"/>
      <c r="AI925" s="192"/>
      <c r="AJ925" s="192"/>
    </row>
    <row r="926" spans="1:36" s="194" customFormat="1" ht="1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92"/>
      <c r="AG926" s="192"/>
      <c r="AH926" s="192"/>
      <c r="AI926" s="192"/>
      <c r="AJ926" s="192"/>
    </row>
    <row r="927" spans="1:36" s="194" customFormat="1" ht="1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92"/>
      <c r="AG927" s="192"/>
      <c r="AH927" s="192"/>
      <c r="AI927" s="192"/>
      <c r="AJ927" s="192"/>
    </row>
    <row r="928" spans="1:36" s="194" customFormat="1" ht="1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92"/>
      <c r="AG928" s="192"/>
      <c r="AH928" s="192"/>
      <c r="AI928" s="192"/>
      <c r="AJ928" s="192"/>
    </row>
    <row r="929" spans="1:36" s="194" customFormat="1" ht="1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92"/>
      <c r="AG929" s="192"/>
      <c r="AH929" s="192"/>
      <c r="AI929" s="192"/>
      <c r="AJ929" s="192"/>
    </row>
    <row r="930" spans="1:36" s="194" customFormat="1" ht="1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92"/>
      <c r="AG930" s="192"/>
      <c r="AH930" s="192"/>
      <c r="AI930" s="192"/>
      <c r="AJ930" s="192"/>
    </row>
    <row r="931" spans="1:36" s="194" customFormat="1" ht="1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92"/>
      <c r="AG931" s="192"/>
      <c r="AH931" s="192"/>
      <c r="AI931" s="192"/>
      <c r="AJ931" s="192"/>
    </row>
    <row r="932" spans="1:36" s="194" customFormat="1" ht="1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92"/>
      <c r="AG932" s="192"/>
      <c r="AH932" s="192"/>
      <c r="AI932" s="192"/>
      <c r="AJ932" s="192"/>
    </row>
    <row r="933" spans="1:36" s="194" customFormat="1" ht="1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92"/>
      <c r="AG933" s="192"/>
      <c r="AH933" s="192"/>
      <c r="AI933" s="192"/>
      <c r="AJ933" s="192"/>
    </row>
    <row r="934" spans="1:36" s="194" customFormat="1" ht="1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92"/>
      <c r="AG934" s="192"/>
      <c r="AH934" s="192"/>
      <c r="AI934" s="192"/>
      <c r="AJ934" s="192"/>
    </row>
    <row r="935" spans="1:36" s="194" customFormat="1" ht="1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92"/>
      <c r="AG935" s="192"/>
      <c r="AH935" s="192"/>
      <c r="AI935" s="192"/>
      <c r="AJ935" s="192"/>
    </row>
    <row r="936" spans="1:36" s="194" customFormat="1" ht="1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92"/>
      <c r="AG936" s="192"/>
      <c r="AH936" s="192"/>
      <c r="AI936" s="192"/>
      <c r="AJ936" s="192"/>
    </row>
    <row r="937" spans="1:36" s="194" customFormat="1" ht="1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92"/>
      <c r="AG937" s="192"/>
      <c r="AH937" s="192"/>
      <c r="AI937" s="192"/>
      <c r="AJ937" s="192"/>
    </row>
    <row r="938" spans="1:36" s="194" customFormat="1" ht="15">
      <c r="A938" s="121"/>
      <c r="B938" s="236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92"/>
      <c r="AG938" s="192"/>
      <c r="AH938" s="192"/>
      <c r="AI938" s="192"/>
      <c r="AJ938" s="192"/>
    </row>
    <row r="939" spans="1:36" s="194" customFormat="1" ht="15">
      <c r="A939" s="121"/>
      <c r="B939" s="236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92"/>
      <c r="AG939" s="192"/>
      <c r="AH939" s="192"/>
      <c r="AI939" s="192"/>
      <c r="AJ939" s="192"/>
    </row>
    <row r="940" spans="1:36" s="194" customFormat="1" ht="15">
      <c r="A940" s="121"/>
      <c r="B940" s="236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92"/>
      <c r="AG940" s="192"/>
      <c r="AH940" s="192"/>
      <c r="AI940" s="192"/>
      <c r="AJ940" s="192"/>
    </row>
    <row r="941" spans="1:36" s="194" customFormat="1" ht="15">
      <c r="A941" s="121"/>
      <c r="B941" s="236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92"/>
      <c r="AG941" s="192"/>
      <c r="AH941" s="192"/>
      <c r="AI941" s="192"/>
      <c r="AJ941" s="192"/>
    </row>
    <row r="942" spans="1:36" s="194" customFormat="1" ht="15">
      <c r="A942" s="121"/>
      <c r="B942" s="236"/>
      <c r="C942" s="124"/>
      <c r="D942" s="124"/>
      <c r="E942" s="124"/>
      <c r="F942" s="124"/>
      <c r="G942" s="124"/>
      <c r="H942" s="123"/>
      <c r="I942" s="124"/>
      <c r="J942" s="124"/>
      <c r="K942" s="124"/>
      <c r="L942" s="124"/>
      <c r="M942" s="124"/>
      <c r="N942" s="124"/>
      <c r="O942" s="124"/>
      <c r="P942" s="123"/>
      <c r="Q942" s="124"/>
      <c r="R942" s="124"/>
      <c r="S942" s="124"/>
      <c r="T942" s="124"/>
      <c r="U942" s="124"/>
      <c r="V942" s="124"/>
      <c r="W942" s="122"/>
      <c r="X942" s="122"/>
      <c r="Y942" s="122"/>
      <c r="Z942" s="121"/>
      <c r="AA942" s="121"/>
      <c r="AB942" s="121"/>
      <c r="AC942" s="121"/>
      <c r="AD942" s="121"/>
      <c r="AE942" s="121"/>
      <c r="AF942" s="192"/>
      <c r="AG942" s="192"/>
      <c r="AH942" s="192"/>
      <c r="AI942" s="192"/>
      <c r="AJ942" s="192"/>
    </row>
    <row r="943" spans="1:36" s="194" customFormat="1" ht="15">
      <c r="A943" s="121"/>
      <c r="B943" s="236"/>
      <c r="C943" s="124"/>
      <c r="D943" s="124"/>
      <c r="E943" s="124"/>
      <c r="F943" s="124"/>
      <c r="G943" s="124"/>
      <c r="H943" s="123"/>
      <c r="I943" s="124"/>
      <c r="J943" s="124"/>
      <c r="K943" s="124"/>
      <c r="L943" s="124"/>
      <c r="M943" s="124"/>
      <c r="N943" s="124"/>
      <c r="O943" s="124"/>
      <c r="P943" s="123"/>
      <c r="Q943" s="124"/>
      <c r="R943" s="124"/>
      <c r="S943" s="124"/>
      <c r="T943" s="124"/>
      <c r="U943" s="124"/>
      <c r="V943" s="124"/>
      <c r="W943" s="122"/>
      <c r="X943" s="122"/>
      <c r="Y943" s="122"/>
      <c r="Z943" s="121"/>
      <c r="AA943" s="121"/>
      <c r="AB943" s="121"/>
      <c r="AC943" s="121"/>
      <c r="AD943" s="121"/>
      <c r="AE943" s="121"/>
      <c r="AF943" s="192"/>
      <c r="AG943" s="192"/>
      <c r="AH943" s="192"/>
      <c r="AI943" s="192"/>
      <c r="AJ943" s="192"/>
    </row>
    <row r="944" spans="1:36" s="194" customFormat="1" ht="15">
      <c r="A944" s="121"/>
      <c r="B944" s="236"/>
      <c r="C944" s="124"/>
      <c r="D944" s="124"/>
      <c r="E944" s="124"/>
      <c r="F944" s="124"/>
      <c r="G944" s="124"/>
      <c r="H944" s="123"/>
      <c r="I944" s="124"/>
      <c r="J944" s="124"/>
      <c r="K944" s="124"/>
      <c r="L944" s="124"/>
      <c r="M944" s="124"/>
      <c r="N944" s="124"/>
      <c r="O944" s="124"/>
      <c r="P944" s="123"/>
      <c r="Q944" s="124"/>
      <c r="R944" s="124"/>
      <c r="S944" s="124"/>
      <c r="T944" s="124"/>
      <c r="U944" s="124"/>
      <c r="V944" s="124"/>
      <c r="W944" s="122"/>
      <c r="X944" s="122"/>
      <c r="Y944" s="122"/>
      <c r="Z944" s="121"/>
      <c r="AA944" s="121"/>
      <c r="AB944" s="121"/>
      <c r="AC944" s="121"/>
      <c r="AD944" s="121"/>
      <c r="AE944" s="121"/>
      <c r="AF944" s="192"/>
      <c r="AG944" s="192"/>
      <c r="AH944" s="192"/>
      <c r="AI944" s="192"/>
      <c r="AJ944" s="192"/>
    </row>
    <row r="945" spans="1:36" s="194" customFormat="1" ht="15">
      <c r="A945" s="121"/>
      <c r="B945" s="236"/>
      <c r="C945" s="124"/>
      <c r="D945" s="124"/>
      <c r="E945" s="124"/>
      <c r="F945" s="124"/>
      <c r="G945" s="124"/>
      <c r="H945" s="123"/>
      <c r="I945" s="124"/>
      <c r="J945" s="124"/>
      <c r="K945" s="124"/>
      <c r="L945" s="124"/>
      <c r="M945" s="124"/>
      <c r="N945" s="124"/>
      <c r="O945" s="124"/>
      <c r="P945" s="123"/>
      <c r="Q945" s="124"/>
      <c r="R945" s="124"/>
      <c r="S945" s="124"/>
      <c r="T945" s="124"/>
      <c r="U945" s="124"/>
      <c r="V945" s="124"/>
      <c r="W945" s="122"/>
      <c r="X945" s="122"/>
      <c r="Y945" s="122"/>
      <c r="Z945" s="121"/>
      <c r="AA945" s="121"/>
      <c r="AB945" s="121"/>
      <c r="AC945" s="121"/>
      <c r="AD945" s="121"/>
      <c r="AE945" s="121"/>
      <c r="AF945" s="192"/>
      <c r="AG945" s="192"/>
      <c r="AH945" s="192"/>
      <c r="AI945" s="192"/>
      <c r="AJ945" s="192"/>
    </row>
    <row r="946" spans="1:36" s="194" customFormat="1" ht="15">
      <c r="A946" s="121"/>
      <c r="B946" s="236"/>
      <c r="C946" s="124"/>
      <c r="D946" s="124"/>
      <c r="E946" s="124"/>
      <c r="F946" s="124"/>
      <c r="G946" s="124"/>
      <c r="H946" s="123"/>
      <c r="I946" s="124"/>
      <c r="J946" s="124"/>
      <c r="K946" s="124"/>
      <c r="L946" s="124"/>
      <c r="M946" s="124"/>
      <c r="N946" s="124"/>
      <c r="O946" s="124"/>
      <c r="P946" s="123"/>
      <c r="Q946" s="124"/>
      <c r="R946" s="124"/>
      <c r="S946" s="124"/>
      <c r="T946" s="124"/>
      <c r="U946" s="124"/>
      <c r="V946" s="124"/>
      <c r="W946" s="122"/>
      <c r="X946" s="122"/>
      <c r="Y946" s="122"/>
      <c r="Z946" s="121"/>
      <c r="AA946" s="121"/>
      <c r="AB946" s="121"/>
      <c r="AC946" s="121"/>
      <c r="AD946" s="121"/>
      <c r="AE946" s="121"/>
      <c r="AF946" s="192"/>
      <c r="AG946" s="192"/>
      <c r="AH946" s="192"/>
      <c r="AI946" s="192"/>
      <c r="AJ946" s="192"/>
    </row>
    <row r="947" spans="1:36" s="194" customFormat="1" ht="15">
      <c r="A947" s="121"/>
      <c r="B947" s="236"/>
      <c r="C947" s="124"/>
      <c r="D947" s="124"/>
      <c r="E947" s="124"/>
      <c r="F947" s="124"/>
      <c r="G947" s="124"/>
      <c r="H947" s="123"/>
      <c r="I947" s="124"/>
      <c r="J947" s="124"/>
      <c r="K947" s="124"/>
      <c r="L947" s="124"/>
      <c r="M947" s="124"/>
      <c r="N947" s="124"/>
      <c r="O947" s="124"/>
      <c r="P947" s="123"/>
      <c r="Q947" s="124"/>
      <c r="R947" s="124"/>
      <c r="S947" s="124"/>
      <c r="T947" s="124"/>
      <c r="U947" s="124"/>
      <c r="V947" s="124"/>
      <c r="W947" s="122"/>
      <c r="X947" s="122"/>
      <c r="Y947" s="122"/>
      <c r="Z947" s="121"/>
      <c r="AA947" s="121"/>
      <c r="AB947" s="121"/>
      <c r="AC947" s="121"/>
      <c r="AD947" s="121"/>
      <c r="AE947" s="121"/>
      <c r="AF947" s="192"/>
      <c r="AG947" s="192"/>
      <c r="AH947" s="192"/>
      <c r="AI947" s="192"/>
      <c r="AJ947" s="192"/>
    </row>
    <row r="948" spans="1:36" s="194" customFormat="1" ht="15">
      <c r="A948" s="121"/>
      <c r="B948" s="236"/>
      <c r="C948" s="124"/>
      <c r="D948" s="124"/>
      <c r="E948" s="124"/>
      <c r="F948" s="124"/>
      <c r="G948" s="124"/>
      <c r="H948" s="123"/>
      <c r="I948" s="124"/>
      <c r="J948" s="124"/>
      <c r="K948" s="124"/>
      <c r="L948" s="124"/>
      <c r="M948" s="124"/>
      <c r="N948" s="124"/>
      <c r="O948" s="124"/>
      <c r="P948" s="123"/>
      <c r="Q948" s="124"/>
      <c r="R948" s="124"/>
      <c r="S948" s="124"/>
      <c r="T948" s="124"/>
      <c r="U948" s="124"/>
      <c r="V948" s="124"/>
      <c r="W948" s="122"/>
      <c r="X948" s="122"/>
      <c r="Y948" s="122"/>
      <c r="Z948" s="121"/>
      <c r="AA948" s="121"/>
      <c r="AB948" s="121"/>
      <c r="AC948" s="121"/>
      <c r="AD948" s="121"/>
      <c r="AE948" s="121"/>
      <c r="AF948" s="192"/>
      <c r="AG948" s="192"/>
      <c r="AH948" s="192"/>
      <c r="AI948" s="192"/>
      <c r="AJ948" s="192"/>
    </row>
    <row r="949" spans="1:36" s="194" customFormat="1" ht="15">
      <c r="A949" s="121"/>
      <c r="B949" s="236"/>
      <c r="C949" s="124"/>
      <c r="D949" s="124"/>
      <c r="E949" s="124"/>
      <c r="F949" s="124"/>
      <c r="G949" s="124"/>
      <c r="H949" s="123"/>
      <c r="I949" s="124"/>
      <c r="J949" s="124"/>
      <c r="K949" s="124"/>
      <c r="L949" s="124"/>
      <c r="M949" s="124"/>
      <c r="N949" s="124"/>
      <c r="O949" s="124"/>
      <c r="P949" s="123"/>
      <c r="Q949" s="124"/>
      <c r="R949" s="124"/>
      <c r="S949" s="124"/>
      <c r="T949" s="124"/>
      <c r="U949" s="124"/>
      <c r="V949" s="124"/>
      <c r="W949" s="122"/>
      <c r="X949" s="122"/>
      <c r="Y949" s="122"/>
      <c r="Z949" s="121"/>
      <c r="AA949" s="121"/>
      <c r="AB949" s="121"/>
      <c r="AC949" s="121"/>
      <c r="AD949" s="121"/>
      <c r="AE949" s="121"/>
      <c r="AF949" s="192"/>
      <c r="AG949" s="192"/>
      <c r="AH949" s="192"/>
      <c r="AI949" s="192"/>
      <c r="AJ949" s="192"/>
    </row>
    <row r="950" spans="1:36" s="194" customFormat="1" ht="15">
      <c r="A950" s="121"/>
      <c r="B950" s="236"/>
      <c r="C950" s="124"/>
      <c r="D950" s="124"/>
      <c r="E950" s="124"/>
      <c r="F950" s="124"/>
      <c r="G950" s="124"/>
      <c r="H950" s="123"/>
      <c r="I950" s="124"/>
      <c r="J950" s="124"/>
      <c r="K950" s="124"/>
      <c r="L950" s="124"/>
      <c r="M950" s="124"/>
      <c r="N950" s="124"/>
      <c r="O950" s="124"/>
      <c r="P950" s="123"/>
      <c r="Q950" s="124"/>
      <c r="R950" s="124"/>
      <c r="S950" s="124"/>
      <c r="T950" s="124"/>
      <c r="U950" s="124"/>
      <c r="V950" s="124"/>
      <c r="W950" s="122"/>
      <c r="X950" s="122"/>
      <c r="Y950" s="122"/>
      <c r="Z950" s="121"/>
      <c r="AA950" s="121"/>
      <c r="AB950" s="121"/>
      <c r="AC950" s="121"/>
      <c r="AD950" s="121"/>
      <c r="AE950" s="121"/>
      <c r="AF950" s="192"/>
      <c r="AG950" s="192"/>
      <c r="AH950" s="192"/>
      <c r="AI950" s="192"/>
      <c r="AJ950" s="192"/>
    </row>
    <row r="951" spans="1:36" s="194" customFormat="1" ht="15">
      <c r="A951" s="121"/>
      <c r="B951" s="236"/>
      <c r="C951" s="124"/>
      <c r="D951" s="124"/>
      <c r="E951" s="124"/>
      <c r="F951" s="124"/>
      <c r="G951" s="124"/>
      <c r="H951" s="123"/>
      <c r="I951" s="124"/>
      <c r="J951" s="124"/>
      <c r="K951" s="124"/>
      <c r="L951" s="124"/>
      <c r="M951" s="124"/>
      <c r="N951" s="124"/>
      <c r="O951" s="124"/>
      <c r="P951" s="123"/>
      <c r="Q951" s="124"/>
      <c r="R951" s="124"/>
      <c r="S951" s="124"/>
      <c r="T951" s="124"/>
      <c r="U951" s="124"/>
      <c r="V951" s="124"/>
      <c r="W951" s="122"/>
      <c r="X951" s="122"/>
      <c r="Y951" s="122"/>
      <c r="Z951" s="121"/>
      <c r="AA951" s="121"/>
      <c r="AB951" s="121"/>
      <c r="AC951" s="121"/>
      <c r="AD951" s="121"/>
      <c r="AE951" s="121"/>
      <c r="AF951" s="192"/>
      <c r="AG951" s="192"/>
      <c r="AH951" s="192"/>
      <c r="AI951" s="192"/>
      <c r="AJ951" s="192"/>
    </row>
    <row r="952" spans="1:36" s="194" customFormat="1" ht="15">
      <c r="A952" s="121"/>
      <c r="B952" s="236"/>
      <c r="C952" s="124"/>
      <c r="D952" s="124"/>
      <c r="E952" s="124"/>
      <c r="F952" s="124"/>
      <c r="G952" s="124"/>
      <c r="H952" s="123"/>
      <c r="I952" s="124"/>
      <c r="J952" s="124"/>
      <c r="K952" s="124"/>
      <c r="L952" s="124"/>
      <c r="M952" s="124"/>
      <c r="N952" s="124"/>
      <c r="O952" s="124"/>
      <c r="P952" s="123"/>
      <c r="Q952" s="124"/>
      <c r="R952" s="124"/>
      <c r="S952" s="124"/>
      <c r="T952" s="124"/>
      <c r="U952" s="124"/>
      <c r="V952" s="124"/>
      <c r="W952" s="122"/>
      <c r="X952" s="122"/>
      <c r="Y952" s="122"/>
      <c r="Z952" s="121"/>
      <c r="AA952" s="121"/>
      <c r="AB952" s="121"/>
      <c r="AC952" s="121"/>
      <c r="AD952" s="121"/>
      <c r="AE952" s="121"/>
      <c r="AF952" s="121"/>
      <c r="AG952" s="192"/>
      <c r="AH952" s="192"/>
      <c r="AI952" s="192"/>
      <c r="AJ952" s="192"/>
    </row>
    <row r="953" spans="1:36" s="194" customFormat="1" ht="15">
      <c r="A953" s="121"/>
      <c r="B953" s="236"/>
      <c r="C953" s="124"/>
      <c r="D953" s="124"/>
      <c r="E953" s="124"/>
      <c r="F953" s="124"/>
      <c r="G953" s="124"/>
      <c r="H953" s="123"/>
      <c r="I953" s="124"/>
      <c r="J953" s="124"/>
      <c r="K953" s="124"/>
      <c r="L953" s="124"/>
      <c r="M953" s="124"/>
      <c r="N953" s="124"/>
      <c r="O953" s="124"/>
      <c r="P953" s="123"/>
      <c r="Q953" s="124"/>
      <c r="R953" s="124"/>
      <c r="S953" s="124"/>
      <c r="T953" s="124"/>
      <c r="U953" s="124"/>
      <c r="V953" s="124"/>
      <c r="W953" s="122"/>
      <c r="X953" s="122"/>
      <c r="Y953" s="122"/>
      <c r="Z953" s="121"/>
      <c r="AA953" s="121"/>
      <c r="AB953" s="121"/>
      <c r="AC953" s="121"/>
      <c r="AD953" s="121"/>
      <c r="AE953" s="121"/>
      <c r="AF953" s="121"/>
      <c r="AG953" s="192"/>
      <c r="AH953" s="192"/>
      <c r="AI953" s="192"/>
      <c r="AJ953" s="192"/>
    </row>
    <row r="954" spans="1:36" s="194" customFormat="1" ht="15">
      <c r="A954" s="121"/>
      <c r="B954" s="236"/>
      <c r="C954" s="124"/>
      <c r="D954" s="124"/>
      <c r="E954" s="124"/>
      <c r="F954" s="124"/>
      <c r="G954" s="124"/>
      <c r="H954" s="123"/>
      <c r="I954" s="124"/>
      <c r="J954" s="124"/>
      <c r="K954" s="124"/>
      <c r="L954" s="124"/>
      <c r="M954" s="124"/>
      <c r="N954" s="124"/>
      <c r="O954" s="124"/>
      <c r="P954" s="123"/>
      <c r="Q954" s="124"/>
      <c r="R954" s="124"/>
      <c r="S954" s="124"/>
      <c r="T954" s="124"/>
      <c r="U954" s="124"/>
      <c r="V954" s="124"/>
      <c r="W954" s="122"/>
      <c r="X954" s="122"/>
      <c r="Y954" s="122"/>
      <c r="Z954" s="121"/>
      <c r="AA954" s="121"/>
      <c r="AB954" s="121"/>
      <c r="AC954" s="121"/>
      <c r="AD954" s="121"/>
      <c r="AE954" s="121"/>
      <c r="AF954" s="121"/>
      <c r="AG954" s="192"/>
      <c r="AH954" s="192"/>
      <c r="AI954" s="192"/>
      <c r="AJ954" s="192"/>
    </row>
    <row r="955" spans="1:36" s="194" customFormat="1" ht="15">
      <c r="A955" s="121"/>
      <c r="B955" s="236"/>
      <c r="C955" s="124"/>
      <c r="D955" s="124"/>
      <c r="E955" s="124"/>
      <c r="F955" s="124"/>
      <c r="G955" s="124"/>
      <c r="H955" s="123"/>
      <c r="I955" s="124"/>
      <c r="J955" s="124"/>
      <c r="K955" s="124"/>
      <c r="L955" s="124"/>
      <c r="M955" s="124"/>
      <c r="N955" s="124"/>
      <c r="O955" s="124"/>
      <c r="P955" s="123"/>
      <c r="Q955" s="124"/>
      <c r="R955" s="124"/>
      <c r="S955" s="124"/>
      <c r="T955" s="124"/>
      <c r="U955" s="124"/>
      <c r="V955" s="124"/>
      <c r="W955" s="122"/>
      <c r="X955" s="122"/>
      <c r="Y955" s="122"/>
      <c r="Z955" s="121"/>
      <c r="AA955" s="121"/>
      <c r="AB955" s="121"/>
      <c r="AC955" s="121"/>
      <c r="AD955" s="121"/>
      <c r="AE955" s="121"/>
      <c r="AF955" s="121"/>
      <c r="AG955" s="192"/>
      <c r="AH955" s="192"/>
      <c r="AI955" s="192"/>
      <c r="AJ955" s="192"/>
    </row>
    <row r="956" spans="1:36" s="194" customFormat="1" ht="15">
      <c r="A956" s="121"/>
      <c r="B956" s="236"/>
      <c r="C956" s="124"/>
      <c r="D956" s="124"/>
      <c r="E956" s="124"/>
      <c r="F956" s="124"/>
      <c r="G956" s="124"/>
      <c r="H956" s="123"/>
      <c r="I956" s="124"/>
      <c r="J956" s="124"/>
      <c r="K956" s="124"/>
      <c r="L956" s="124"/>
      <c r="M956" s="124"/>
      <c r="N956" s="124"/>
      <c r="O956" s="124"/>
      <c r="P956" s="123"/>
      <c r="Q956" s="124"/>
      <c r="R956" s="124"/>
      <c r="S956" s="124"/>
      <c r="T956" s="124"/>
      <c r="U956" s="124"/>
      <c r="V956" s="124"/>
      <c r="W956" s="122"/>
      <c r="X956" s="122"/>
      <c r="Y956" s="122"/>
      <c r="Z956" s="121"/>
      <c r="AA956" s="121"/>
      <c r="AB956" s="121"/>
      <c r="AC956" s="121"/>
      <c r="AD956" s="121"/>
      <c r="AE956" s="121"/>
      <c r="AF956" s="121"/>
      <c r="AG956" s="192"/>
      <c r="AH956" s="192"/>
      <c r="AI956" s="192"/>
      <c r="AJ956" s="192"/>
    </row>
    <row r="957" spans="1:36" s="194" customFormat="1" ht="15">
      <c r="A957" s="121"/>
      <c r="B957" s="236"/>
      <c r="C957" s="124"/>
      <c r="D957" s="124"/>
      <c r="E957" s="124"/>
      <c r="F957" s="124"/>
      <c r="G957" s="124"/>
      <c r="H957" s="123"/>
      <c r="I957" s="124"/>
      <c r="J957" s="124"/>
      <c r="K957" s="124"/>
      <c r="L957" s="124"/>
      <c r="M957" s="124"/>
      <c r="N957" s="124"/>
      <c r="O957" s="124"/>
      <c r="P957" s="123"/>
      <c r="Q957" s="124"/>
      <c r="R957" s="124"/>
      <c r="S957" s="124"/>
      <c r="T957" s="124"/>
      <c r="U957" s="124"/>
      <c r="V957" s="124"/>
      <c r="W957" s="122"/>
      <c r="X957" s="122"/>
      <c r="Y957" s="122"/>
      <c r="Z957" s="121"/>
      <c r="AA957" s="121"/>
      <c r="AB957" s="121"/>
      <c r="AC957" s="121"/>
      <c r="AD957" s="121"/>
      <c r="AE957" s="121"/>
      <c r="AF957" s="121"/>
      <c r="AG957" s="192"/>
      <c r="AH957" s="192"/>
      <c r="AI957" s="192"/>
      <c r="AJ957" s="192"/>
    </row>
    <row r="958" spans="1:36" s="194" customFormat="1" ht="15">
      <c r="A958" s="121"/>
      <c r="B958" s="236"/>
      <c r="C958" s="124"/>
      <c r="D958" s="124"/>
      <c r="E958" s="124"/>
      <c r="F958" s="124"/>
      <c r="G958" s="124"/>
      <c r="H958" s="123"/>
      <c r="I958" s="124"/>
      <c r="J958" s="124"/>
      <c r="K958" s="124"/>
      <c r="L958" s="124"/>
      <c r="M958" s="124"/>
      <c r="N958" s="124"/>
      <c r="O958" s="124"/>
      <c r="P958" s="123"/>
      <c r="Q958" s="124"/>
      <c r="R958" s="124"/>
      <c r="S958" s="124"/>
      <c r="T958" s="124"/>
      <c r="U958" s="124"/>
      <c r="V958" s="124"/>
      <c r="W958" s="122"/>
      <c r="X958" s="122"/>
      <c r="Y958" s="122"/>
      <c r="Z958" s="121"/>
      <c r="AA958" s="121"/>
      <c r="AB958" s="121"/>
      <c r="AC958" s="121"/>
      <c r="AD958" s="121"/>
      <c r="AE958" s="121"/>
      <c r="AF958" s="121"/>
      <c r="AG958" s="192"/>
      <c r="AH958" s="192"/>
      <c r="AI958" s="192"/>
      <c r="AJ958" s="192"/>
    </row>
    <row r="959" spans="1:36" s="194" customFormat="1" ht="15">
      <c r="A959" s="121"/>
      <c r="B959" s="236"/>
      <c r="C959" s="124"/>
      <c r="D959" s="124"/>
      <c r="E959" s="124"/>
      <c r="F959" s="124"/>
      <c r="G959" s="124"/>
      <c r="H959" s="123"/>
      <c r="I959" s="124"/>
      <c r="J959" s="124"/>
      <c r="K959" s="124"/>
      <c r="L959" s="124"/>
      <c r="M959" s="124"/>
      <c r="N959" s="124"/>
      <c r="O959" s="124"/>
      <c r="P959" s="123"/>
      <c r="Q959" s="124"/>
      <c r="R959" s="124"/>
      <c r="S959" s="124"/>
      <c r="T959" s="124"/>
      <c r="U959" s="124"/>
      <c r="V959" s="124"/>
      <c r="W959" s="122"/>
      <c r="X959" s="122"/>
      <c r="Y959" s="122"/>
      <c r="Z959" s="121"/>
      <c r="AA959" s="121"/>
      <c r="AB959" s="121"/>
      <c r="AC959" s="121"/>
      <c r="AD959" s="121"/>
      <c r="AE959" s="121"/>
      <c r="AF959" s="121"/>
      <c r="AG959" s="192"/>
      <c r="AH959" s="192"/>
      <c r="AI959" s="192"/>
      <c r="AJ959" s="192"/>
    </row>
    <row r="960" spans="1:36" s="194" customFormat="1" ht="15">
      <c r="A960" s="121"/>
      <c r="B960" s="236"/>
      <c r="C960" s="124"/>
      <c r="D960" s="124"/>
      <c r="E960" s="124"/>
      <c r="F960" s="124"/>
      <c r="G960" s="124"/>
      <c r="H960" s="123"/>
      <c r="I960" s="124"/>
      <c r="J960" s="124"/>
      <c r="K960" s="124"/>
      <c r="L960" s="124"/>
      <c r="M960" s="124"/>
      <c r="N960" s="124"/>
      <c r="O960" s="124"/>
      <c r="P960" s="123"/>
      <c r="Q960" s="124"/>
      <c r="R960" s="124"/>
      <c r="S960" s="124"/>
      <c r="T960" s="124"/>
      <c r="U960" s="124"/>
      <c r="V960" s="124"/>
      <c r="W960" s="122"/>
      <c r="X960" s="122"/>
      <c r="Y960" s="122"/>
      <c r="Z960" s="121"/>
      <c r="AA960" s="121"/>
      <c r="AB960" s="121"/>
      <c r="AC960" s="121"/>
      <c r="AD960" s="121"/>
      <c r="AE960" s="121"/>
      <c r="AF960" s="121"/>
      <c r="AG960" s="192"/>
      <c r="AH960" s="192"/>
      <c r="AI960" s="192"/>
      <c r="AJ960" s="192"/>
    </row>
    <row r="961" spans="1:36" s="194" customFormat="1" ht="15">
      <c r="A961" s="121"/>
      <c r="B961" s="236"/>
      <c r="C961" s="124"/>
      <c r="D961" s="124"/>
      <c r="E961" s="124"/>
      <c r="F961" s="124"/>
      <c r="G961" s="124"/>
      <c r="H961" s="123"/>
      <c r="I961" s="124"/>
      <c r="J961" s="124"/>
      <c r="K961" s="124"/>
      <c r="L961" s="124"/>
      <c r="M961" s="124"/>
      <c r="N961" s="124"/>
      <c r="O961" s="124"/>
      <c r="P961" s="123"/>
      <c r="Q961" s="124"/>
      <c r="R961" s="124"/>
      <c r="S961" s="124"/>
      <c r="T961" s="124"/>
      <c r="U961" s="124"/>
      <c r="V961" s="124"/>
      <c r="W961" s="122"/>
      <c r="X961" s="122"/>
      <c r="Y961" s="122"/>
      <c r="Z961" s="121"/>
      <c r="AA961" s="121"/>
      <c r="AB961" s="121"/>
      <c r="AC961" s="121"/>
      <c r="AD961" s="121"/>
      <c r="AE961" s="121"/>
      <c r="AF961" s="121"/>
      <c r="AG961" s="192"/>
      <c r="AH961" s="192"/>
      <c r="AI961" s="192"/>
      <c r="AJ961" s="192"/>
    </row>
    <row r="962" spans="1:36" s="194" customFormat="1" ht="15">
      <c r="A962" s="121"/>
      <c r="B962" s="236"/>
      <c r="C962" s="124"/>
      <c r="D962" s="124"/>
      <c r="E962" s="124"/>
      <c r="F962" s="124"/>
      <c r="G962" s="124"/>
      <c r="H962" s="123"/>
      <c r="I962" s="124"/>
      <c r="J962" s="124"/>
      <c r="K962" s="124"/>
      <c r="L962" s="124"/>
      <c r="M962" s="124"/>
      <c r="N962" s="124"/>
      <c r="O962" s="124"/>
      <c r="P962" s="123"/>
      <c r="Q962" s="124"/>
      <c r="R962" s="124"/>
      <c r="S962" s="124"/>
      <c r="T962" s="124"/>
      <c r="U962" s="124"/>
      <c r="V962" s="124"/>
      <c r="W962" s="122"/>
      <c r="X962" s="122"/>
      <c r="Y962" s="122"/>
      <c r="Z962" s="121"/>
      <c r="AA962" s="121"/>
      <c r="AB962" s="121"/>
      <c r="AC962" s="121"/>
      <c r="AD962" s="121"/>
      <c r="AE962" s="121"/>
      <c r="AF962" s="121"/>
      <c r="AG962" s="192"/>
      <c r="AH962" s="192"/>
      <c r="AI962" s="192"/>
      <c r="AJ962" s="192"/>
    </row>
    <row r="963" spans="1:36" s="194" customFormat="1" ht="15">
      <c r="A963" s="121"/>
      <c r="B963" s="236"/>
      <c r="C963" s="124"/>
      <c r="D963" s="124"/>
      <c r="E963" s="124"/>
      <c r="F963" s="124"/>
      <c r="G963" s="124"/>
      <c r="H963" s="123"/>
      <c r="I963" s="124"/>
      <c r="J963" s="124"/>
      <c r="K963" s="124"/>
      <c r="L963" s="124"/>
      <c r="M963" s="124"/>
      <c r="N963" s="124"/>
      <c r="O963" s="124"/>
      <c r="P963" s="123"/>
      <c r="Q963" s="124"/>
      <c r="R963" s="124"/>
      <c r="S963" s="124"/>
      <c r="T963" s="124"/>
      <c r="U963" s="124"/>
      <c r="V963" s="124"/>
      <c r="W963" s="122"/>
      <c r="X963" s="122"/>
      <c r="Y963" s="122"/>
      <c r="Z963" s="121"/>
      <c r="AA963" s="121"/>
      <c r="AB963" s="121"/>
      <c r="AC963" s="121"/>
      <c r="AD963" s="121"/>
      <c r="AE963" s="121"/>
      <c r="AF963" s="121"/>
      <c r="AG963" s="192"/>
      <c r="AH963" s="192"/>
      <c r="AI963" s="192"/>
      <c r="AJ963" s="192"/>
    </row>
    <row r="964" spans="1:36" s="194" customFormat="1" ht="15">
      <c r="A964" s="121"/>
      <c r="B964" s="236"/>
      <c r="C964" s="124"/>
      <c r="D964" s="124"/>
      <c r="E964" s="124"/>
      <c r="F964" s="124"/>
      <c r="G964" s="124"/>
      <c r="H964" s="123"/>
      <c r="I964" s="124"/>
      <c r="J964" s="124"/>
      <c r="K964" s="124"/>
      <c r="L964" s="124"/>
      <c r="M964" s="124"/>
      <c r="N964" s="124"/>
      <c r="O964" s="124"/>
      <c r="P964" s="123"/>
      <c r="Q964" s="124"/>
      <c r="R964" s="124"/>
      <c r="S964" s="124"/>
      <c r="T964" s="124"/>
      <c r="U964" s="124"/>
      <c r="V964" s="124"/>
      <c r="W964" s="122"/>
      <c r="X964" s="122"/>
      <c r="Y964" s="122"/>
      <c r="Z964" s="121"/>
      <c r="AA964" s="121"/>
      <c r="AB964" s="121"/>
      <c r="AC964" s="121"/>
      <c r="AD964" s="121"/>
      <c r="AE964" s="121"/>
      <c r="AF964" s="121"/>
      <c r="AG964" s="192"/>
      <c r="AH964" s="192"/>
      <c r="AI964" s="192"/>
      <c r="AJ964" s="192"/>
    </row>
    <row r="965" spans="1:36" s="194" customFormat="1" ht="15">
      <c r="A965" s="121"/>
      <c r="B965" s="236"/>
      <c r="C965" s="124"/>
      <c r="D965" s="124"/>
      <c r="E965" s="124"/>
      <c r="F965" s="124"/>
      <c r="G965" s="124"/>
      <c r="H965" s="123"/>
      <c r="I965" s="124"/>
      <c r="J965" s="124"/>
      <c r="K965" s="124"/>
      <c r="L965" s="124"/>
      <c r="M965" s="124"/>
      <c r="N965" s="124"/>
      <c r="O965" s="124"/>
      <c r="P965" s="123"/>
      <c r="Q965" s="124"/>
      <c r="R965" s="124"/>
      <c r="S965" s="124"/>
      <c r="T965" s="124"/>
      <c r="U965" s="124"/>
      <c r="V965" s="124"/>
      <c r="W965" s="122"/>
      <c r="X965" s="122"/>
      <c r="Y965" s="122"/>
      <c r="Z965" s="121"/>
      <c r="AA965" s="121"/>
      <c r="AB965" s="121"/>
      <c r="AC965" s="121"/>
      <c r="AD965" s="121"/>
      <c r="AE965" s="121"/>
      <c r="AF965" s="121"/>
      <c r="AG965" s="192"/>
      <c r="AH965" s="192"/>
      <c r="AI965" s="192"/>
      <c r="AJ965" s="192"/>
    </row>
    <row r="966" spans="1:36" s="194" customFormat="1" ht="15">
      <c r="A966" s="121"/>
      <c r="B966" s="236"/>
      <c r="C966" s="124"/>
      <c r="D966" s="124"/>
      <c r="E966" s="124"/>
      <c r="F966" s="124"/>
      <c r="G966" s="124"/>
      <c r="H966" s="123"/>
      <c r="I966" s="124"/>
      <c r="J966" s="124"/>
      <c r="K966" s="124"/>
      <c r="L966" s="124"/>
      <c r="M966" s="124"/>
      <c r="N966" s="124"/>
      <c r="O966" s="124"/>
      <c r="P966" s="123"/>
      <c r="Q966" s="124"/>
      <c r="R966" s="124"/>
      <c r="S966" s="124"/>
      <c r="T966" s="124"/>
      <c r="U966" s="124"/>
      <c r="V966" s="124"/>
      <c r="W966" s="122"/>
      <c r="X966" s="122"/>
      <c r="Y966" s="122"/>
      <c r="Z966" s="121"/>
      <c r="AA966" s="121"/>
      <c r="AB966" s="121"/>
      <c r="AC966" s="121"/>
      <c r="AD966" s="121"/>
      <c r="AE966" s="121"/>
      <c r="AF966" s="121"/>
      <c r="AG966" s="192"/>
      <c r="AH966" s="192"/>
      <c r="AI966" s="192"/>
      <c r="AJ966" s="192"/>
    </row>
    <row r="967" spans="1:36" s="194" customFormat="1" ht="15">
      <c r="A967" s="121"/>
      <c r="B967" s="236"/>
      <c r="C967" s="124"/>
      <c r="D967" s="124"/>
      <c r="E967" s="124"/>
      <c r="F967" s="124"/>
      <c r="G967" s="124"/>
      <c r="H967" s="123"/>
      <c r="I967" s="124"/>
      <c r="J967" s="124"/>
      <c r="K967" s="124"/>
      <c r="L967" s="124"/>
      <c r="M967" s="124"/>
      <c r="N967" s="124"/>
      <c r="O967" s="124"/>
      <c r="P967" s="123"/>
      <c r="Q967" s="124"/>
      <c r="R967" s="124"/>
      <c r="S967" s="124"/>
      <c r="T967" s="124"/>
      <c r="U967" s="124"/>
      <c r="V967" s="124"/>
      <c r="W967" s="122"/>
      <c r="X967" s="122"/>
      <c r="Y967" s="122"/>
      <c r="Z967" s="121"/>
      <c r="AA967" s="121"/>
      <c r="AB967" s="121"/>
      <c r="AC967" s="121"/>
      <c r="AD967" s="121"/>
      <c r="AE967" s="121"/>
      <c r="AF967" s="121"/>
      <c r="AG967" s="192"/>
      <c r="AH967" s="192"/>
      <c r="AI967" s="192"/>
      <c r="AJ967" s="192"/>
    </row>
    <row r="968" spans="1:36" s="194" customFormat="1" ht="15">
      <c r="A968" s="121"/>
      <c r="B968" s="236"/>
      <c r="C968" s="124"/>
      <c r="D968" s="124"/>
      <c r="E968" s="124"/>
      <c r="F968" s="124"/>
      <c r="G968" s="124"/>
      <c r="H968" s="123"/>
      <c r="I968" s="124"/>
      <c r="J968" s="124"/>
      <c r="K968" s="124"/>
      <c r="L968" s="124"/>
      <c r="M968" s="124"/>
      <c r="N968" s="124"/>
      <c r="O968" s="124"/>
      <c r="P968" s="123"/>
      <c r="Q968" s="124"/>
      <c r="R968" s="124"/>
      <c r="S968" s="124"/>
      <c r="T968" s="124"/>
      <c r="U968" s="124"/>
      <c r="V968" s="124"/>
      <c r="W968" s="122"/>
      <c r="X968" s="122"/>
      <c r="Y968" s="122"/>
      <c r="Z968" s="121"/>
      <c r="AA968" s="121"/>
      <c r="AB968" s="121"/>
      <c r="AC968" s="121"/>
      <c r="AD968" s="121"/>
      <c r="AE968" s="121"/>
      <c r="AF968" s="121"/>
      <c r="AG968" s="192"/>
      <c r="AH968" s="192"/>
      <c r="AI968" s="192"/>
      <c r="AJ968" s="192"/>
    </row>
    <row r="969" spans="1:36" s="194" customFormat="1" ht="15">
      <c r="A969" s="121"/>
      <c r="B969" s="236"/>
      <c r="C969" s="124"/>
      <c r="D969" s="124"/>
      <c r="E969" s="124"/>
      <c r="F969" s="124"/>
      <c r="G969" s="124"/>
      <c r="H969" s="123"/>
      <c r="I969" s="124"/>
      <c r="J969" s="124"/>
      <c r="K969" s="124"/>
      <c r="L969" s="124"/>
      <c r="M969" s="124"/>
      <c r="N969" s="124"/>
      <c r="O969" s="124"/>
      <c r="P969" s="123"/>
      <c r="Q969" s="124"/>
      <c r="R969" s="124"/>
      <c r="S969" s="124"/>
      <c r="T969" s="124"/>
      <c r="U969" s="124"/>
      <c r="V969" s="124"/>
      <c r="W969" s="122"/>
      <c r="X969" s="122"/>
      <c r="Y969" s="122"/>
      <c r="Z969" s="121"/>
      <c r="AA969" s="121"/>
      <c r="AB969" s="121"/>
      <c r="AC969" s="121"/>
      <c r="AD969" s="121"/>
      <c r="AE969" s="121"/>
      <c r="AF969" s="121"/>
      <c r="AG969" s="192"/>
      <c r="AH969" s="192"/>
      <c r="AI969" s="192"/>
      <c r="AJ969" s="192"/>
    </row>
  </sheetData>
  <sheetProtection/>
  <dataValidations count="1">
    <dataValidation allowBlank="1" sqref="Q1:IV13 O14:Q30 F13 W14 S14:S30 T15:T30 A14:M30 A1:E13 T14:U14 G1:J13 L9:L12 K1:L8 K13:L13 M1:N13 F1:F8 P7:P13 O1:P6 O9:O13 A31:W54 X14:IV54 A79:IV65536 P55:Q55 C55:H56 I55 J55:O56 I64 Q60:Q63 P64:Q64 Q69:Q71 Q77:Q78 R55:IV78 A55:B78"/>
  </dataValidations>
  <printOptions/>
  <pageMargins left="0.4" right="0.18" top="0.905511811023622" bottom="0.77" header="0.2755905511811024" footer="0.2755905511811024"/>
  <pageSetup horizontalDpi="600" verticalDpi="600" orientation="portrait" paperSize="9" scale="65" r:id="rId3"/>
  <headerFooter alignWithMargins="0">
    <oddFooter>&amp;LFREE ROUTINE
, start list&amp;CModified: 15.04.2019 22:02:29&amp;R&amp;P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07"/>
  <sheetViews>
    <sheetView tabSelected="1" zoomScale="75" zoomScaleNormal="75" zoomScalePageLayoutView="0" workbookViewId="0" topLeftCell="A50">
      <selection activeCell="I62" sqref="I62:M64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25"/>
      <c r="B2" s="326"/>
      <c r="C2" s="208"/>
      <c r="D2" s="208"/>
      <c r="E2" s="208"/>
      <c r="F2" s="208"/>
      <c r="G2" s="208"/>
      <c r="H2" s="327" t="s">
        <v>11</v>
      </c>
      <c r="I2" s="328">
        <v>0</v>
      </c>
      <c r="J2" s="328">
        <v>0</v>
      </c>
      <c r="K2" s="328">
        <v>0</v>
      </c>
      <c r="L2" s="328">
        <v>0</v>
      </c>
      <c r="M2" s="328">
        <v>0</v>
      </c>
      <c r="N2" s="328"/>
      <c r="O2" s="328"/>
      <c r="P2" s="328"/>
      <c r="Q2" s="328"/>
      <c r="R2" s="209"/>
      <c r="S2" s="329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0"/>
      <c r="B3" s="331"/>
      <c r="C3" s="208"/>
      <c r="D3" s="208"/>
      <c r="E3" s="208"/>
      <c r="F3" s="208"/>
      <c r="G3" s="208"/>
      <c r="H3" s="327" t="s">
        <v>12</v>
      </c>
      <c r="I3" s="328">
        <v>0</v>
      </c>
      <c r="J3" s="328">
        <v>0</v>
      </c>
      <c r="K3" s="328">
        <v>0</v>
      </c>
      <c r="L3" s="328">
        <v>0</v>
      </c>
      <c r="M3" s="328">
        <v>0</v>
      </c>
      <c r="N3" s="328"/>
      <c r="O3" s="328"/>
      <c r="P3" s="328"/>
      <c r="Q3" s="328"/>
      <c r="R3" s="209"/>
      <c r="S3" s="329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17.50 17.04.2019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Дехтярь Елена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Санфирова Юлия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Сенько Людмила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Жук Татьяна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Бичун Александра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Рыжковская Дарья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Гаврилик Эльмира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Санакоева Залина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Белая Наталья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Кунская Мария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Сахарук Диана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Кудравец Виктория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Адамова Татьяна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Гришель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Цыплакова Доминика</v>
      </c>
      <c r="S23" s="145"/>
      <c r="T23" s="143">
        <f>SETUP!$AI$39</f>
        <v>0</v>
      </c>
      <c r="X23" s="122"/>
      <c r="Y23" s="122"/>
    </row>
    <row r="24" spans="1:25" s="153" customFormat="1" ht="1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collapsed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C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3"/>
      <c r="B55" s="112">
        <v>1</v>
      </c>
      <c r="C55" s="114" t="s">
        <v>163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205"/>
      <c r="U55" s="256">
        <f>SUM(S62:S64,T55)</f>
        <v>65.80000000000001</v>
      </c>
      <c r="V55" s="257">
        <f>ROUND(U55*FREE_PART,4)</f>
        <v>65.8</v>
      </c>
      <c r="W55" s="345">
        <f>U55</f>
        <v>65.80000000000001</v>
      </c>
      <c r="X55" s="319">
        <f>[1]!sn_val(B55)</f>
        <v>1</v>
      </c>
      <c r="Y55" s="118">
        <v>1</v>
      </c>
      <c r="Z55" s="119">
        <f>S62</f>
        <v>19.6</v>
      </c>
      <c r="AA55" s="120"/>
      <c r="AB55" s="11"/>
      <c r="AC55" s="120"/>
      <c r="AD55" s="118"/>
      <c r="AE55" s="118"/>
      <c r="AF55" s="121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23" customFormat="1" ht="17.25" customHeight="1">
      <c r="A56" s="324"/>
      <c r="B56" s="122"/>
      <c r="C56" s="308" t="s">
        <v>128</v>
      </c>
      <c r="E56" s="306"/>
      <c r="G56" s="306"/>
      <c r="H56" s="318" t="s">
        <v>158</v>
      </c>
      <c r="I56" s="308" t="s">
        <v>131</v>
      </c>
      <c r="J56" s="314"/>
      <c r="K56" s="306"/>
      <c r="M56" s="306"/>
      <c r="N56" s="316"/>
      <c r="P56" s="318" t="s">
        <v>158</v>
      </c>
      <c r="V56" s="339"/>
      <c r="W56" s="322">
        <f>W55</f>
        <v>65.80000000000001</v>
      </c>
      <c r="X56" s="320">
        <f>X55</f>
        <v>1</v>
      </c>
      <c r="Y56" s="159"/>
      <c r="Z56" s="123">
        <f>Z55</f>
        <v>19.6</v>
      </c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19" customFormat="1" ht="17.25" customHeight="1">
      <c r="A57" s="323"/>
      <c r="B57" s="112"/>
      <c r="C57" s="113" t="s">
        <v>126</v>
      </c>
      <c r="D57" s="113"/>
      <c r="E57" s="113"/>
      <c r="F57" s="113"/>
      <c r="G57" s="113"/>
      <c r="H57" s="235" t="s">
        <v>158</v>
      </c>
      <c r="I57" s="308" t="s">
        <v>129</v>
      </c>
      <c r="J57" s="312"/>
      <c r="K57" s="115"/>
      <c r="L57" s="116"/>
      <c r="M57" s="117"/>
      <c r="N57" s="118"/>
      <c r="O57" s="117"/>
      <c r="P57" s="318" t="s">
        <v>159</v>
      </c>
      <c r="Q57" s="308"/>
      <c r="R57" s="117"/>
      <c r="S57" s="117"/>
      <c r="T57" s="117"/>
      <c r="U57" s="117"/>
      <c r="V57" s="344"/>
      <c r="W57" s="321">
        <f>W55</f>
        <v>65.80000000000001</v>
      </c>
      <c r="X57" s="319">
        <f>X55</f>
        <v>1</v>
      </c>
      <c r="Y57" s="117"/>
      <c r="Z57" s="119">
        <f>Z55</f>
        <v>19.6</v>
      </c>
      <c r="AB57" s="5"/>
      <c r="AD57" s="117"/>
      <c r="AE57" s="117"/>
      <c r="AF57" s="118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3" s="123" customFormat="1" ht="17.25" customHeight="1">
      <c r="A58" s="324"/>
      <c r="B58" s="122"/>
      <c r="C58" s="306" t="s">
        <v>127</v>
      </c>
      <c r="E58" s="306"/>
      <c r="G58" s="306"/>
      <c r="H58" s="318" t="s">
        <v>158</v>
      </c>
      <c r="I58" s="310" t="s">
        <v>130</v>
      </c>
      <c r="J58" s="313"/>
      <c r="K58" s="306"/>
      <c r="L58" s="306"/>
      <c r="M58" s="306"/>
      <c r="N58" s="318"/>
      <c r="O58" s="308"/>
      <c r="P58" s="318" t="s">
        <v>159</v>
      </c>
      <c r="Q58" s="308"/>
      <c r="V58" s="339"/>
      <c r="W58" s="322">
        <f>W55</f>
        <v>65.80000000000001</v>
      </c>
      <c r="X58" s="320">
        <f>X55</f>
        <v>1</v>
      </c>
      <c r="Y58" s="159"/>
      <c r="Z58" s="123">
        <f>Z55</f>
        <v>19.6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1:42" s="123" customFormat="1" ht="17.25" customHeight="1">
      <c r="A59" s="324"/>
      <c r="B59" s="122"/>
      <c r="C59" s="308" t="s">
        <v>134</v>
      </c>
      <c r="E59" s="306"/>
      <c r="G59" s="306"/>
      <c r="H59" s="318" t="s">
        <v>158</v>
      </c>
      <c r="I59" s="308" t="s">
        <v>133</v>
      </c>
      <c r="J59" s="313"/>
      <c r="N59" s="121"/>
      <c r="P59" s="318" t="s">
        <v>158</v>
      </c>
      <c r="V59" s="339"/>
      <c r="W59" s="322">
        <f>W55</f>
        <v>65.80000000000001</v>
      </c>
      <c r="X59" s="320">
        <f>X55</f>
        <v>1</v>
      </c>
      <c r="Y59" s="159"/>
      <c r="Z59" s="123">
        <f>Z55</f>
        <v>19.6</v>
      </c>
      <c r="AC59" s="195"/>
      <c r="AF59" s="121"/>
      <c r="AG59" s="117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1:42" s="123" customFormat="1" ht="17.25" customHeight="1">
      <c r="A60" s="324"/>
      <c r="B60" s="122"/>
      <c r="C60" s="308" t="s">
        <v>132</v>
      </c>
      <c r="E60" s="306"/>
      <c r="G60" s="306"/>
      <c r="H60" s="318" t="s">
        <v>158</v>
      </c>
      <c r="J60" s="313"/>
      <c r="N60" s="121"/>
      <c r="Q60" s="311"/>
      <c r="V60" s="339"/>
      <c r="W60" s="322">
        <f>W55</f>
        <v>65.80000000000001</v>
      </c>
      <c r="X60" s="320">
        <f>X55</f>
        <v>1</v>
      </c>
      <c r="Y60" s="159"/>
      <c r="Z60" s="123">
        <f>Z55</f>
        <v>19.6</v>
      </c>
      <c r="AC60" s="195"/>
      <c r="AF60" s="121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17.25" customHeight="1">
      <c r="A61" s="324"/>
      <c r="B61" s="122"/>
      <c r="C61" s="306" t="s">
        <v>135</v>
      </c>
      <c r="E61" s="306"/>
      <c r="G61" s="306"/>
      <c r="H61" s="318" t="s">
        <v>159</v>
      </c>
      <c r="J61" s="313"/>
      <c r="K61" s="306"/>
      <c r="L61" s="306"/>
      <c r="M61" s="306"/>
      <c r="N61" s="318"/>
      <c r="O61" s="308"/>
      <c r="P61" s="307"/>
      <c r="V61" s="339"/>
      <c r="W61" s="322">
        <f>W55</f>
        <v>65.80000000000001</v>
      </c>
      <c r="X61" s="320">
        <f>X55</f>
        <v>1</v>
      </c>
      <c r="Y61" s="159"/>
      <c r="Z61" s="123">
        <f>Z55</f>
        <v>19.6</v>
      </c>
      <c r="AC61" s="195"/>
      <c r="AF61" s="121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24"/>
      <c r="B62" s="122"/>
      <c r="C62" s="306"/>
      <c r="E62" s="306"/>
      <c r="G62" s="306"/>
      <c r="H62" s="333" t="s">
        <v>66</v>
      </c>
      <c r="I62" s="282">
        <v>6.4</v>
      </c>
      <c r="J62" s="335">
        <v>5.5</v>
      </c>
      <c r="K62" s="335">
        <v>6.4</v>
      </c>
      <c r="L62" s="335">
        <v>7.3</v>
      </c>
      <c r="M62" s="335">
        <v>6.8</v>
      </c>
      <c r="N62" s="335"/>
      <c r="O62" s="335"/>
      <c r="P62" s="335"/>
      <c r="Q62" s="282"/>
      <c r="R62" s="337"/>
      <c r="S62" s="340">
        <f>ROUND((SUM(I62:Q62,-(MAX(I62:Q62)),-(MIN(I62:Q62)))/(JUDGES_COUNT-2))*__fr_e__*10,4)</f>
        <v>19.6</v>
      </c>
      <c r="V62" s="339"/>
      <c r="W62" s="322">
        <f>W55</f>
        <v>65.80000000000001</v>
      </c>
      <c r="X62" s="320">
        <f>X55</f>
        <v>1</v>
      </c>
      <c r="Y62" s="159"/>
      <c r="Z62" s="123">
        <f>Z55</f>
        <v>19.6</v>
      </c>
      <c r="AC62" s="195"/>
      <c r="AF62" s="121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24"/>
      <c r="B63" s="122"/>
      <c r="C63" s="306"/>
      <c r="E63" s="306"/>
      <c r="G63" s="306"/>
      <c r="H63" s="333" t="s">
        <v>12</v>
      </c>
      <c r="I63" s="282">
        <v>6</v>
      </c>
      <c r="J63" s="335">
        <v>6.7</v>
      </c>
      <c r="K63" s="335">
        <v>6.8</v>
      </c>
      <c r="L63" s="335">
        <v>6.6</v>
      </c>
      <c r="M63" s="335">
        <v>7</v>
      </c>
      <c r="N63" s="335"/>
      <c r="O63" s="335"/>
      <c r="P63" s="335"/>
      <c r="Q63" s="282"/>
      <c r="R63" s="337"/>
      <c r="S63" s="340">
        <f>ROUND((SUM(I63:Q63,-(MAX(I63:Q63)),-(MIN(I63:Q63)))/(JUDGES_COUNT-2))*__fr_ai__*10,4)</f>
        <v>26.8</v>
      </c>
      <c r="V63" s="339"/>
      <c r="W63" s="322">
        <f>W55</f>
        <v>65.80000000000001</v>
      </c>
      <c r="X63" s="320">
        <f>X55</f>
        <v>1</v>
      </c>
      <c r="Y63" s="159"/>
      <c r="Z63" s="123">
        <f>Z55</f>
        <v>19.6</v>
      </c>
      <c r="AC63" s="195"/>
      <c r="AF63" s="121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23" customFormat="1" ht="17.25" customHeight="1">
      <c r="A64" s="324"/>
      <c r="B64" s="122"/>
      <c r="C64" s="306"/>
      <c r="E64" s="306"/>
      <c r="G64" s="306"/>
      <c r="H64" s="333" t="s">
        <v>64</v>
      </c>
      <c r="I64" s="282">
        <v>5.8</v>
      </c>
      <c r="J64" s="335">
        <v>6</v>
      </c>
      <c r="K64" s="335">
        <v>6.2</v>
      </c>
      <c r="L64" s="335">
        <v>7.2</v>
      </c>
      <c r="M64" s="335">
        <v>7.2</v>
      </c>
      <c r="N64" s="335"/>
      <c r="O64" s="335"/>
      <c r="P64" s="335"/>
      <c r="Q64" s="282"/>
      <c r="R64" s="337"/>
      <c r="S64" s="340">
        <f>ROUND((SUM(I64:Q64,-(MAX(I64:Q64)),-(MIN(I64:Q64)))/(JUDGES_COUNT-2))*__fr_d__*10,4)</f>
        <v>19.4</v>
      </c>
      <c r="V64" s="339"/>
      <c r="W64" s="322">
        <f>W55</f>
        <v>65.80000000000001</v>
      </c>
      <c r="X64" s="320">
        <f>X55</f>
        <v>1</v>
      </c>
      <c r="Y64" s="159"/>
      <c r="Z64" s="123">
        <f>Z55</f>
        <v>19.6</v>
      </c>
      <c r="AC64" s="195"/>
      <c r="AF64" s="121"/>
      <c r="AG64" s="117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23" customFormat="1" ht="17.25" customHeight="1">
      <c r="A65" s="324"/>
      <c r="B65" s="122"/>
      <c r="C65" s="306"/>
      <c r="E65" s="306"/>
      <c r="G65" s="306"/>
      <c r="H65" s="318"/>
      <c r="J65" s="313"/>
      <c r="K65" s="306"/>
      <c r="L65" s="306"/>
      <c r="M65" s="306"/>
      <c r="N65" s="318"/>
      <c r="O65" s="308"/>
      <c r="P65" s="307"/>
      <c r="V65" s="339"/>
      <c r="W65" s="322">
        <f>W55</f>
        <v>65.80000000000001</v>
      </c>
      <c r="X65" s="320">
        <f>X55</f>
        <v>1</v>
      </c>
      <c r="Y65" s="159"/>
      <c r="Z65" s="123">
        <f>Z55</f>
        <v>19.6</v>
      </c>
      <c r="AC65" s="195"/>
      <c r="AF65" s="121"/>
      <c r="AG65" s="117"/>
      <c r="AH65" s="126"/>
      <c r="AI65" s="126"/>
      <c r="AJ65" s="126"/>
      <c r="AK65" s="126"/>
      <c r="AL65" s="126"/>
      <c r="AM65" s="126"/>
      <c r="AN65" s="126"/>
      <c r="AO65" s="126"/>
      <c r="AP65" s="126"/>
    </row>
    <row r="66" spans="1:42" s="123" customFormat="1" ht="17.25" customHeight="1">
      <c r="A66" s="324"/>
      <c r="B66" s="122">
        <v>2</v>
      </c>
      <c r="C66" s="114" t="s">
        <v>165</v>
      </c>
      <c r="E66" s="306"/>
      <c r="G66" s="306"/>
      <c r="H66" s="318"/>
      <c r="J66" s="313"/>
      <c r="K66" s="306"/>
      <c r="L66" s="308"/>
      <c r="M66" s="308"/>
      <c r="N66" s="318"/>
      <c r="O66" s="308"/>
      <c r="P66" s="307"/>
      <c r="Q66" s="309"/>
      <c r="T66" s="205"/>
      <c r="U66" s="256">
        <f>SUM(S73:S75,T66)</f>
        <v>50.400000000000006</v>
      </c>
      <c r="V66" s="257">
        <f>ROUND(U66*FREE_PART,4)</f>
        <v>50.4</v>
      </c>
      <c r="W66" s="345">
        <f>U66</f>
        <v>50.400000000000006</v>
      </c>
      <c r="X66" s="320">
        <f>[1]!sn_val(B66)</f>
        <v>2</v>
      </c>
      <c r="Y66" s="159">
        <v>3</v>
      </c>
      <c r="Z66" s="123">
        <f>S73</f>
        <v>14.4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4"/>
      <c r="B67" s="122"/>
      <c r="C67" s="308" t="s">
        <v>152</v>
      </c>
      <c r="E67" s="306"/>
      <c r="G67" s="306"/>
      <c r="H67" s="318" t="s">
        <v>160</v>
      </c>
      <c r="I67" s="308" t="s">
        <v>153</v>
      </c>
      <c r="J67" s="314"/>
      <c r="K67" s="306"/>
      <c r="M67" s="306"/>
      <c r="N67" s="316"/>
      <c r="P67" s="318" t="s">
        <v>160</v>
      </c>
      <c r="Q67" s="308"/>
      <c r="V67" s="339"/>
      <c r="W67" s="322">
        <f>W66</f>
        <v>50.400000000000006</v>
      </c>
      <c r="X67" s="320">
        <f>X66</f>
        <v>2</v>
      </c>
      <c r="Y67" s="159"/>
      <c r="Z67" s="123">
        <f>Z66</f>
        <v>14.4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4"/>
      <c r="B68" s="122"/>
      <c r="C68" s="308" t="s">
        <v>147</v>
      </c>
      <c r="E68" s="306"/>
      <c r="G68" s="306"/>
      <c r="H68" s="318" t="s">
        <v>160</v>
      </c>
      <c r="I68" s="308" t="s">
        <v>150</v>
      </c>
      <c r="J68" s="314"/>
      <c r="K68" s="306"/>
      <c r="M68" s="308"/>
      <c r="N68" s="316"/>
      <c r="P68" s="318" t="s">
        <v>160</v>
      </c>
      <c r="Q68" s="308"/>
      <c r="V68" s="339"/>
      <c r="W68" s="322">
        <f>W66</f>
        <v>50.400000000000006</v>
      </c>
      <c r="X68" s="320">
        <f>X66</f>
        <v>2</v>
      </c>
      <c r="Y68" s="159"/>
      <c r="Z68" s="123">
        <f>Z66</f>
        <v>14.4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4"/>
      <c r="B69" s="122"/>
      <c r="C69" s="308" t="s">
        <v>154</v>
      </c>
      <c r="E69" s="306"/>
      <c r="G69" s="306"/>
      <c r="H69" s="318" t="s">
        <v>162</v>
      </c>
      <c r="I69" s="310" t="s">
        <v>156</v>
      </c>
      <c r="J69" s="314"/>
      <c r="K69" s="306"/>
      <c r="M69" s="306"/>
      <c r="N69" s="316"/>
      <c r="P69" s="318" t="s">
        <v>160</v>
      </c>
      <c r="Q69" s="308"/>
      <c r="V69" s="339"/>
      <c r="W69" s="322">
        <f>W66</f>
        <v>50.400000000000006</v>
      </c>
      <c r="X69" s="320">
        <f>X66</f>
        <v>2</v>
      </c>
      <c r="Y69" s="159"/>
      <c r="Z69" s="123">
        <f>Z66</f>
        <v>14.4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4"/>
      <c r="B70" s="122"/>
      <c r="C70" s="308" t="s">
        <v>148</v>
      </c>
      <c r="E70" s="306"/>
      <c r="G70" s="306"/>
      <c r="H70" s="318" t="s">
        <v>161</v>
      </c>
      <c r="I70" s="308" t="s">
        <v>149</v>
      </c>
      <c r="J70" s="314"/>
      <c r="K70" s="306"/>
      <c r="M70" s="308"/>
      <c r="N70" s="316"/>
      <c r="P70" s="318" t="s">
        <v>162</v>
      </c>
      <c r="Q70" s="308"/>
      <c r="V70" s="339"/>
      <c r="W70" s="322">
        <f>W66</f>
        <v>50.400000000000006</v>
      </c>
      <c r="X70" s="320">
        <f>X66</f>
        <v>2</v>
      </c>
      <c r="Y70" s="159"/>
      <c r="Z70" s="123">
        <f>Z66</f>
        <v>14.4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4"/>
      <c r="B71" s="122"/>
      <c r="C71" s="306" t="s">
        <v>151</v>
      </c>
      <c r="E71" s="306"/>
      <c r="G71" s="306"/>
      <c r="H71" s="318" t="s">
        <v>160</v>
      </c>
      <c r="I71" s="308" t="s">
        <v>155</v>
      </c>
      <c r="J71" s="314"/>
      <c r="K71" s="306"/>
      <c r="M71" s="306"/>
      <c r="N71" s="316"/>
      <c r="P71" s="318" t="s">
        <v>162</v>
      </c>
      <c r="Q71" s="308" t="s">
        <v>2</v>
      </c>
      <c r="V71" s="339"/>
      <c r="W71" s="322">
        <f>W66</f>
        <v>50.400000000000006</v>
      </c>
      <c r="X71" s="320">
        <f>X66</f>
        <v>2</v>
      </c>
      <c r="Y71" s="159"/>
      <c r="Z71" s="123">
        <f>Z66</f>
        <v>14.4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4"/>
      <c r="B72" s="122"/>
      <c r="C72" s="308" t="s">
        <v>157</v>
      </c>
      <c r="E72" s="306"/>
      <c r="G72" s="306"/>
      <c r="H72" s="318" t="s">
        <v>160</v>
      </c>
      <c r="J72" s="313"/>
      <c r="K72" s="306"/>
      <c r="L72" s="306"/>
      <c r="M72" s="306"/>
      <c r="N72" s="318"/>
      <c r="O72" s="308"/>
      <c r="P72" s="307"/>
      <c r="Q72" s="311"/>
      <c r="V72" s="339"/>
      <c r="W72" s="322">
        <f>W66</f>
        <v>50.400000000000006</v>
      </c>
      <c r="X72" s="320">
        <f>X66</f>
        <v>2</v>
      </c>
      <c r="Y72" s="159"/>
      <c r="Z72" s="123">
        <f>Z66</f>
        <v>14.4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4"/>
      <c r="B73" s="122"/>
      <c r="C73" s="308"/>
      <c r="E73" s="306"/>
      <c r="G73" s="306"/>
      <c r="H73" s="333" t="s">
        <v>66</v>
      </c>
      <c r="I73" s="282">
        <v>4</v>
      </c>
      <c r="J73" s="335">
        <v>5.4</v>
      </c>
      <c r="K73" s="335">
        <v>4.5</v>
      </c>
      <c r="L73" s="335">
        <v>5.6</v>
      </c>
      <c r="M73" s="335">
        <v>4.5</v>
      </c>
      <c r="N73" s="335"/>
      <c r="O73" s="335"/>
      <c r="P73" s="335"/>
      <c r="Q73" s="342"/>
      <c r="R73" s="337"/>
      <c r="S73" s="340">
        <f>ROUND((SUM(I73:Q73,-(MAX(I73:Q73)),-(MIN(I73:Q73)))/(JUDGES_COUNT-2))*__fr_e__*10,4)</f>
        <v>14.4</v>
      </c>
      <c r="V73" s="339"/>
      <c r="W73" s="322">
        <f>W66</f>
        <v>50.400000000000006</v>
      </c>
      <c r="X73" s="320">
        <f>X66</f>
        <v>2</v>
      </c>
      <c r="Y73" s="159"/>
      <c r="Z73" s="123">
        <f>Z66</f>
        <v>14.4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4"/>
      <c r="B74" s="122"/>
      <c r="C74" s="308"/>
      <c r="E74" s="306"/>
      <c r="G74" s="306"/>
      <c r="H74" s="333" t="s">
        <v>12</v>
      </c>
      <c r="I74" s="282">
        <v>4.8</v>
      </c>
      <c r="J74" s="335">
        <v>5</v>
      </c>
      <c r="K74" s="335">
        <v>5.3</v>
      </c>
      <c r="L74" s="335">
        <v>5.6</v>
      </c>
      <c r="M74" s="335">
        <v>5.8</v>
      </c>
      <c r="N74" s="335"/>
      <c r="O74" s="335"/>
      <c r="P74" s="335"/>
      <c r="Q74" s="342"/>
      <c r="R74" s="337"/>
      <c r="S74" s="340">
        <f>ROUND((SUM(I74:Q74,-(MAX(I74:Q74)),-(MIN(I74:Q74)))/(JUDGES_COUNT-2))*__fr_ai__*10,4)</f>
        <v>21.2</v>
      </c>
      <c r="V74" s="339"/>
      <c r="W74" s="322">
        <f>W66</f>
        <v>50.400000000000006</v>
      </c>
      <c r="X74" s="320">
        <f>X66</f>
        <v>2</v>
      </c>
      <c r="Y74" s="159"/>
      <c r="Z74" s="123">
        <f>Z66</f>
        <v>14.4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4"/>
      <c r="B75" s="122"/>
      <c r="C75" s="308"/>
      <c r="E75" s="306"/>
      <c r="G75" s="306"/>
      <c r="H75" s="333" t="s">
        <v>64</v>
      </c>
      <c r="I75" s="282">
        <v>4.8</v>
      </c>
      <c r="J75" s="335">
        <v>5</v>
      </c>
      <c r="K75" s="335">
        <v>4.5</v>
      </c>
      <c r="L75" s="335">
        <v>5</v>
      </c>
      <c r="M75" s="335">
        <v>5.8</v>
      </c>
      <c r="N75" s="335"/>
      <c r="O75" s="335"/>
      <c r="P75" s="335"/>
      <c r="Q75" s="342"/>
      <c r="R75" s="337"/>
      <c r="S75" s="340">
        <f>ROUND((SUM(I75:Q75,-(MAX(I75:Q75)),-(MIN(I75:Q75)))/(JUDGES_COUNT-2))*__fr_d__*10,4)</f>
        <v>14.8</v>
      </c>
      <c r="V75" s="339"/>
      <c r="W75" s="322">
        <f>W66</f>
        <v>50.400000000000006</v>
      </c>
      <c r="X75" s="320">
        <f>X66</f>
        <v>2</v>
      </c>
      <c r="Y75" s="159"/>
      <c r="Z75" s="123">
        <f>Z66</f>
        <v>14.4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4"/>
      <c r="B76" s="122"/>
      <c r="C76" s="308"/>
      <c r="E76" s="306"/>
      <c r="G76" s="306"/>
      <c r="H76" s="318"/>
      <c r="J76" s="313"/>
      <c r="K76" s="306"/>
      <c r="L76" s="306"/>
      <c r="M76" s="306"/>
      <c r="N76" s="318"/>
      <c r="O76" s="308"/>
      <c r="P76" s="307"/>
      <c r="Q76" s="311"/>
      <c r="V76" s="339"/>
      <c r="W76" s="322">
        <f>W66</f>
        <v>50.400000000000006</v>
      </c>
      <c r="X76" s="320">
        <f>X66</f>
        <v>2</v>
      </c>
      <c r="Y76" s="159"/>
      <c r="Z76" s="123">
        <f>Z66</f>
        <v>14.4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4"/>
      <c r="B77" s="122">
        <v>3</v>
      </c>
      <c r="C77" s="114" t="s">
        <v>164</v>
      </c>
      <c r="E77" s="306"/>
      <c r="G77" s="306"/>
      <c r="H77" s="318"/>
      <c r="J77" s="313"/>
      <c r="K77" s="306"/>
      <c r="L77" s="306"/>
      <c r="M77" s="306"/>
      <c r="N77" s="318"/>
      <c r="O77" s="308"/>
      <c r="P77" s="307"/>
      <c r="T77" s="205"/>
      <c r="U77" s="256">
        <f>SUM(S84:S86,T77)</f>
        <v>61.3667</v>
      </c>
      <c r="V77" s="257">
        <f>ROUND(U77*FREE_PART,4)</f>
        <v>61.3667</v>
      </c>
      <c r="W77" s="345">
        <f>U77</f>
        <v>61.3667</v>
      </c>
      <c r="X77" s="320">
        <f>[1]!sn_val(B77)</f>
        <v>3</v>
      </c>
      <c r="Y77" s="159">
        <v>2</v>
      </c>
      <c r="Z77" s="123">
        <f>S84</f>
        <v>18.1</v>
      </c>
      <c r="AC77" s="195"/>
      <c r="AF77" s="121"/>
      <c r="AG77" s="117"/>
      <c r="AH77" s="126"/>
      <c r="AI77" s="126"/>
      <c r="AJ77" s="126"/>
      <c r="AK77" s="126"/>
      <c r="AL77" s="126"/>
      <c r="AM77" s="126"/>
      <c r="AN77" s="126"/>
      <c r="AO77" s="126"/>
      <c r="AP77" s="126"/>
    </row>
    <row r="78" spans="1:42" s="123" customFormat="1" ht="17.25" customHeight="1">
      <c r="A78" s="324"/>
      <c r="B78" s="122"/>
      <c r="C78" s="306" t="s">
        <v>143</v>
      </c>
      <c r="E78" s="306"/>
      <c r="G78" s="306"/>
      <c r="H78" s="318" t="s">
        <v>158</v>
      </c>
      <c r="I78" s="308" t="s">
        <v>146</v>
      </c>
      <c r="J78" s="313"/>
      <c r="N78" s="121"/>
      <c r="P78" s="318" t="s">
        <v>159</v>
      </c>
      <c r="Q78" s="308"/>
      <c r="V78" s="339"/>
      <c r="W78" s="322">
        <f>W77</f>
        <v>61.3667</v>
      </c>
      <c r="X78" s="320">
        <f>X77</f>
        <v>3</v>
      </c>
      <c r="Y78" s="159"/>
      <c r="Z78" s="123">
        <f>Z77</f>
        <v>18.1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4"/>
      <c r="B79" s="122"/>
      <c r="C79" s="308" t="s">
        <v>136</v>
      </c>
      <c r="E79" s="306"/>
      <c r="G79" s="306"/>
      <c r="H79" s="318" t="s">
        <v>158</v>
      </c>
      <c r="I79" s="308" t="s">
        <v>141</v>
      </c>
      <c r="J79" s="314"/>
      <c r="K79" s="306"/>
      <c r="M79" s="306"/>
      <c r="N79" s="316"/>
      <c r="P79" s="318" t="s">
        <v>158</v>
      </c>
      <c r="V79" s="339"/>
      <c r="W79" s="322">
        <f>W77</f>
        <v>61.3667</v>
      </c>
      <c r="X79" s="320">
        <f>X77</f>
        <v>3</v>
      </c>
      <c r="Y79" s="159"/>
      <c r="Z79" s="123">
        <f>Z77</f>
        <v>18.1</v>
      </c>
      <c r="AC79" s="195"/>
      <c r="AF79" s="121"/>
      <c r="AH79" s="117"/>
      <c r="AI79" s="117"/>
      <c r="AJ79" s="117"/>
      <c r="AK79" s="117"/>
      <c r="AL79" s="117"/>
      <c r="AM79" s="117"/>
      <c r="AN79" s="117"/>
      <c r="AO79" s="117"/>
      <c r="AP79" s="117"/>
    </row>
    <row r="80" spans="1:42" s="123" customFormat="1" ht="17.25" customHeight="1">
      <c r="A80" s="324"/>
      <c r="B80" s="122"/>
      <c r="C80" s="310" t="s">
        <v>144</v>
      </c>
      <c r="E80" s="306"/>
      <c r="G80" s="306"/>
      <c r="H80" s="318" t="s">
        <v>158</v>
      </c>
      <c r="I80" s="308" t="s">
        <v>142</v>
      </c>
      <c r="J80" s="314"/>
      <c r="K80" s="306"/>
      <c r="M80" s="306"/>
      <c r="N80" s="316"/>
      <c r="P80" s="318" t="s">
        <v>159</v>
      </c>
      <c r="V80" s="339"/>
      <c r="W80" s="322">
        <f>W77</f>
        <v>61.3667</v>
      </c>
      <c r="X80" s="320">
        <f>X77</f>
        <v>3</v>
      </c>
      <c r="Y80" s="159"/>
      <c r="Z80" s="123">
        <f>Z77</f>
        <v>18.1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4"/>
      <c r="B81" s="122"/>
      <c r="C81" s="308" t="s">
        <v>145</v>
      </c>
      <c r="E81" s="306"/>
      <c r="G81" s="306"/>
      <c r="H81" s="318" t="s">
        <v>159</v>
      </c>
      <c r="I81" s="308" t="s">
        <v>138</v>
      </c>
      <c r="J81" s="314"/>
      <c r="K81" s="309"/>
      <c r="M81" s="308"/>
      <c r="N81" s="316"/>
      <c r="P81" s="318" t="s">
        <v>158</v>
      </c>
      <c r="Q81" s="308"/>
      <c r="V81" s="339"/>
      <c r="W81" s="322">
        <f>W77</f>
        <v>61.3667</v>
      </c>
      <c r="X81" s="320">
        <f>X77</f>
        <v>3</v>
      </c>
      <c r="Y81" s="159"/>
      <c r="Z81" s="123">
        <f>Z77</f>
        <v>18.1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4"/>
      <c r="B82" s="122"/>
      <c r="C82" s="308" t="s">
        <v>139</v>
      </c>
      <c r="E82" s="306"/>
      <c r="G82" s="306"/>
      <c r="H82" s="318" t="s">
        <v>158</v>
      </c>
      <c r="I82" s="310" t="s">
        <v>137</v>
      </c>
      <c r="J82" s="314"/>
      <c r="K82" s="306"/>
      <c r="M82" s="306"/>
      <c r="N82" s="316"/>
      <c r="P82" s="318" t="s">
        <v>158</v>
      </c>
      <c r="Q82" s="308" t="s">
        <v>2</v>
      </c>
      <c r="V82" s="339"/>
      <c r="W82" s="322">
        <f>W77</f>
        <v>61.3667</v>
      </c>
      <c r="X82" s="320">
        <f>X77</f>
        <v>3</v>
      </c>
      <c r="Y82" s="159"/>
      <c r="Z82" s="123">
        <f>Z77</f>
        <v>18.1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4"/>
      <c r="B83" s="122"/>
      <c r="C83" s="308" t="s">
        <v>140</v>
      </c>
      <c r="E83" s="306"/>
      <c r="G83" s="306"/>
      <c r="H83" s="318" t="s">
        <v>159</v>
      </c>
      <c r="J83" s="313"/>
      <c r="K83" s="306"/>
      <c r="L83" s="308"/>
      <c r="M83" s="308"/>
      <c r="N83" s="318"/>
      <c r="O83" s="308"/>
      <c r="P83" s="307"/>
      <c r="Q83" s="309"/>
      <c r="V83" s="339"/>
      <c r="W83" s="322">
        <f>W77</f>
        <v>61.3667</v>
      </c>
      <c r="X83" s="320">
        <f>X77</f>
        <v>3</v>
      </c>
      <c r="Y83" s="159"/>
      <c r="Z83" s="123">
        <f>Z77</f>
        <v>18.1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4"/>
      <c r="B84" s="122"/>
      <c r="C84" s="308"/>
      <c r="E84" s="306"/>
      <c r="G84" s="306"/>
      <c r="H84" s="333" t="s">
        <v>66</v>
      </c>
      <c r="I84" s="282">
        <v>5.8</v>
      </c>
      <c r="J84" s="335">
        <v>5.9</v>
      </c>
      <c r="K84" s="335">
        <v>6.2</v>
      </c>
      <c r="L84" s="335">
        <v>6.6</v>
      </c>
      <c r="M84" s="335">
        <v>6</v>
      </c>
      <c r="N84" s="335"/>
      <c r="O84" s="335"/>
      <c r="P84" s="335"/>
      <c r="Q84" s="336"/>
      <c r="R84" s="337"/>
      <c r="S84" s="340">
        <f>ROUND((SUM(I84:Q84,-(MAX(I84:Q84)),-(MIN(I84:Q84)))/(JUDGES_COUNT-2))*__fr_e__*10,4)</f>
        <v>18.1</v>
      </c>
      <c r="V84" s="339"/>
      <c r="W84" s="322">
        <f>W77</f>
        <v>61.3667</v>
      </c>
      <c r="X84" s="320">
        <f>X77</f>
        <v>3</v>
      </c>
      <c r="Y84" s="159"/>
      <c r="Z84" s="123">
        <f>Z77</f>
        <v>18.1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26" ht="17.25" customHeight="1">
      <c r="A85" s="194"/>
      <c r="B85" s="247"/>
      <c r="H85" s="334" t="s">
        <v>12</v>
      </c>
      <c r="I85" s="225">
        <v>6.1</v>
      </c>
      <c r="J85" s="225">
        <v>6.2</v>
      </c>
      <c r="K85" s="225">
        <v>6</v>
      </c>
      <c r="L85" s="225">
        <v>6.8</v>
      </c>
      <c r="M85" s="225">
        <v>6.2</v>
      </c>
      <c r="N85" s="225"/>
      <c r="O85" s="225"/>
      <c r="P85" s="225"/>
      <c r="Q85" s="225"/>
      <c r="R85" s="338"/>
      <c r="S85" s="341">
        <f>ROUND((SUM(I85:Q85,-(MAX(I85:Q85)),-(MIN(I85:Q85)))/(JUDGES_COUNT-2))*__fr_ai__*10,4)</f>
        <v>24.6667</v>
      </c>
      <c r="T85" s="194"/>
      <c r="U85" s="194"/>
      <c r="V85" s="332"/>
      <c r="W85" s="346">
        <f>W77</f>
        <v>61.3667</v>
      </c>
      <c r="X85" s="347">
        <f>X77</f>
        <v>3</v>
      </c>
      <c r="Y85" s="194"/>
      <c r="Z85" s="192">
        <f>Z77</f>
        <v>18.1</v>
      </c>
    </row>
    <row r="86" spans="1:26" ht="17.25" customHeight="1">
      <c r="A86" s="194"/>
      <c r="B86" s="247"/>
      <c r="H86" s="334" t="s">
        <v>64</v>
      </c>
      <c r="I86" s="225">
        <v>5.6</v>
      </c>
      <c r="J86" s="225">
        <v>5.9</v>
      </c>
      <c r="K86" s="225">
        <v>5.7</v>
      </c>
      <c r="L86" s="225">
        <v>7</v>
      </c>
      <c r="M86" s="225">
        <v>7</v>
      </c>
      <c r="N86" s="225"/>
      <c r="O86" s="225"/>
      <c r="P86" s="225"/>
      <c r="Q86" s="225"/>
      <c r="R86" s="338"/>
      <c r="S86" s="341">
        <f>ROUND((SUM(I86:Q86,-(MAX(I86:Q86)),-(MIN(I86:Q86)))/(JUDGES_COUNT-2))*__fr_d__*10,4)</f>
        <v>18.6</v>
      </c>
      <c r="T86" s="194"/>
      <c r="U86" s="194"/>
      <c r="V86" s="332"/>
      <c r="W86" s="346">
        <f>W77</f>
        <v>61.3667</v>
      </c>
      <c r="X86" s="347">
        <f>X77</f>
        <v>3</v>
      </c>
      <c r="Y86" s="194"/>
      <c r="Z86" s="192">
        <f>Z77</f>
        <v>18.1</v>
      </c>
    </row>
    <row r="87" spans="1:26" ht="17.25" customHeight="1">
      <c r="A87" s="194"/>
      <c r="B87" s="247"/>
      <c r="H87" s="194"/>
      <c r="P87" s="194"/>
      <c r="S87" s="194"/>
      <c r="T87" s="194"/>
      <c r="U87" s="194"/>
      <c r="V87" s="332"/>
      <c r="W87" s="346">
        <f>W77</f>
        <v>61.3667</v>
      </c>
      <c r="X87" s="347">
        <f>X77</f>
        <v>3</v>
      </c>
      <c r="Y87" s="194"/>
      <c r="Z87" s="192">
        <f>Z77</f>
        <v>18.1</v>
      </c>
    </row>
    <row r="88" spans="1:25" ht="15">
      <c r="A88" s="194"/>
      <c r="B88" s="247"/>
      <c r="H88" s="194"/>
      <c r="P88" s="194"/>
      <c r="S88" s="194"/>
      <c r="T88" s="194"/>
      <c r="U88" s="194"/>
      <c r="V88" s="194"/>
      <c r="W88" s="196"/>
      <c r="X88" s="247"/>
      <c r="Y88" s="194"/>
    </row>
    <row r="89" spans="1:25" ht="15">
      <c r="A89" s="194"/>
      <c r="B89" s="247"/>
      <c r="H89" s="194"/>
      <c r="P89" s="194"/>
      <c r="S89" s="194"/>
      <c r="T89" s="194"/>
      <c r="U89" s="194"/>
      <c r="V89" s="194"/>
      <c r="W89" s="196"/>
      <c r="X89" s="247"/>
      <c r="Y89" s="194"/>
    </row>
    <row r="90" spans="1:25" ht="15">
      <c r="A90" s="194"/>
      <c r="B90" s="247"/>
      <c r="H90" s="194"/>
      <c r="P90" s="194"/>
      <c r="S90" s="194"/>
      <c r="T90" s="194"/>
      <c r="U90" s="194"/>
      <c r="V90" s="194"/>
      <c r="W90" s="196"/>
      <c r="X90" s="247"/>
      <c r="Y90" s="194"/>
    </row>
    <row r="91" spans="1:25" ht="15">
      <c r="A91" s="194"/>
      <c r="B91" s="247"/>
      <c r="H91" s="194"/>
      <c r="P91" s="194"/>
      <c r="S91" s="194"/>
      <c r="T91" s="194"/>
      <c r="U91" s="194"/>
      <c r="V91" s="194"/>
      <c r="W91" s="196"/>
      <c r="X91" s="247"/>
      <c r="Y91" s="194"/>
    </row>
    <row r="92" spans="1:25" ht="15">
      <c r="A92" s="194"/>
      <c r="B92" s="247"/>
      <c r="H92" s="194"/>
      <c r="P92" s="194"/>
      <c r="S92" s="194"/>
      <c r="T92" s="194"/>
      <c r="U92" s="194"/>
      <c r="V92" s="194"/>
      <c r="W92" s="196"/>
      <c r="X92" s="247"/>
      <c r="Y92" s="194"/>
    </row>
    <row r="93" spans="1:25" ht="15">
      <c r="A93" s="194"/>
      <c r="B93" s="247"/>
      <c r="H93" s="194"/>
      <c r="P93" s="194"/>
      <c r="S93" s="194"/>
      <c r="T93" s="194"/>
      <c r="U93" s="194"/>
      <c r="V93" s="194"/>
      <c r="W93" s="196"/>
      <c r="X93" s="247"/>
      <c r="Y93" s="194"/>
    </row>
    <row r="94" spans="1:25" ht="15">
      <c r="A94" s="194"/>
      <c r="B94" s="247"/>
      <c r="H94" s="194"/>
      <c r="P94" s="194"/>
      <c r="S94" s="194"/>
      <c r="T94" s="194"/>
      <c r="U94" s="194"/>
      <c r="V94" s="194"/>
      <c r="W94" s="196"/>
      <c r="X94" s="247"/>
      <c r="Y94" s="194"/>
    </row>
    <row r="95" spans="1:25" ht="15">
      <c r="A95" s="194"/>
      <c r="B95" s="247"/>
      <c r="H95" s="194"/>
      <c r="P95" s="194"/>
      <c r="S95" s="194"/>
      <c r="T95" s="194"/>
      <c r="U95" s="194"/>
      <c r="V95" s="194"/>
      <c r="W95" s="196"/>
      <c r="X95" s="247"/>
      <c r="Y95" s="194"/>
    </row>
    <row r="96" spans="1:25" ht="15">
      <c r="A96" s="194"/>
      <c r="B96" s="247"/>
      <c r="H96" s="194"/>
      <c r="P96" s="194"/>
      <c r="S96" s="194"/>
      <c r="T96" s="194"/>
      <c r="U96" s="194"/>
      <c r="V96" s="194"/>
      <c r="W96" s="196"/>
      <c r="X96" s="247"/>
      <c r="Y96" s="194"/>
    </row>
    <row r="97" spans="1:25" ht="15">
      <c r="A97" s="194"/>
      <c r="B97" s="247"/>
      <c r="H97" s="194"/>
      <c r="P97" s="194"/>
      <c r="S97" s="194"/>
      <c r="T97" s="194"/>
      <c r="U97" s="194"/>
      <c r="V97" s="194"/>
      <c r="W97" s="196"/>
      <c r="X97" s="247"/>
      <c r="Y97" s="194"/>
    </row>
    <row r="98" spans="1:25" ht="15">
      <c r="A98" s="194"/>
      <c r="B98" s="247"/>
      <c r="H98" s="194"/>
      <c r="P98" s="194"/>
      <c r="S98" s="194"/>
      <c r="T98" s="194"/>
      <c r="U98" s="194"/>
      <c r="V98" s="194"/>
      <c r="W98" s="196"/>
      <c r="X98" s="247"/>
      <c r="Y98" s="194"/>
    </row>
    <row r="99" spans="1:25" ht="15">
      <c r="A99" s="194"/>
      <c r="B99" s="247"/>
      <c r="H99" s="194"/>
      <c r="P99" s="194"/>
      <c r="S99" s="194"/>
      <c r="T99" s="194"/>
      <c r="U99" s="194"/>
      <c r="V99" s="194"/>
      <c r="W99" s="196"/>
      <c r="X99" s="247"/>
      <c r="Y99" s="194"/>
    </row>
    <row r="100" spans="1:25" ht="15">
      <c r="A100" s="194"/>
      <c r="B100" s="247"/>
      <c r="H100" s="194"/>
      <c r="P100" s="194"/>
      <c r="S100" s="194"/>
      <c r="T100" s="194"/>
      <c r="U100" s="194"/>
      <c r="V100" s="194"/>
      <c r="W100" s="196"/>
      <c r="X100" s="247"/>
      <c r="Y100" s="194"/>
    </row>
    <row r="101" spans="1:25" ht="15">
      <c r="A101" s="194"/>
      <c r="B101" s="247"/>
      <c r="H101" s="194"/>
      <c r="P101" s="194"/>
      <c r="S101" s="194"/>
      <c r="T101" s="194"/>
      <c r="U101" s="194"/>
      <c r="V101" s="194"/>
      <c r="W101" s="196"/>
      <c r="X101" s="247"/>
      <c r="Y101" s="194"/>
    </row>
    <row r="102" spans="1:25" ht="15">
      <c r="A102" s="194"/>
      <c r="B102" s="247"/>
      <c r="H102" s="194"/>
      <c r="P102" s="194"/>
      <c r="S102" s="194"/>
      <c r="T102" s="194"/>
      <c r="U102" s="194"/>
      <c r="V102" s="194"/>
      <c r="W102" s="196"/>
      <c r="X102" s="247"/>
      <c r="Y102" s="194"/>
    </row>
    <row r="103" spans="1:25" ht="15">
      <c r="A103" s="194"/>
      <c r="B103" s="247"/>
      <c r="H103" s="194"/>
      <c r="P103" s="194"/>
      <c r="S103" s="194"/>
      <c r="T103" s="194"/>
      <c r="U103" s="194"/>
      <c r="V103" s="194"/>
      <c r="W103" s="196"/>
      <c r="X103" s="247"/>
      <c r="Y103" s="194"/>
    </row>
    <row r="104" spans="1:25" ht="15">
      <c r="A104" s="194"/>
      <c r="B104" s="247"/>
      <c r="H104" s="194"/>
      <c r="P104" s="194"/>
      <c r="S104" s="194"/>
      <c r="T104" s="194"/>
      <c r="U104" s="194"/>
      <c r="V104" s="194"/>
      <c r="W104" s="196"/>
      <c r="X104" s="247"/>
      <c r="Y104" s="194"/>
    </row>
    <row r="105" spans="1:25" ht="15">
      <c r="A105" s="194"/>
      <c r="B105" s="247"/>
      <c r="H105" s="194"/>
      <c r="P105" s="194"/>
      <c r="S105" s="194"/>
      <c r="T105" s="194"/>
      <c r="U105" s="194"/>
      <c r="V105" s="194"/>
      <c r="W105" s="196"/>
      <c r="X105" s="247"/>
      <c r="Y105" s="194"/>
    </row>
    <row r="106" spans="1:25" ht="15">
      <c r="A106" s="194"/>
      <c r="B106" s="247"/>
      <c r="H106" s="194"/>
      <c r="P106" s="194"/>
      <c r="S106" s="194"/>
      <c r="T106" s="194"/>
      <c r="U106" s="194"/>
      <c r="V106" s="194"/>
      <c r="W106" s="196"/>
      <c r="X106" s="247"/>
      <c r="Y106" s="194"/>
    </row>
    <row r="107" spans="1:25" ht="15">
      <c r="A107" s="194"/>
      <c r="B107" s="247"/>
      <c r="H107" s="194"/>
      <c r="P107" s="194"/>
      <c r="S107" s="194"/>
      <c r="T107" s="194"/>
      <c r="U107" s="194"/>
      <c r="V107" s="194"/>
      <c r="W107" s="196"/>
      <c r="X107" s="247"/>
      <c r="Y107" s="194"/>
    </row>
    <row r="108" spans="1:25" ht="15">
      <c r="A108" s="194"/>
      <c r="B108" s="247"/>
      <c r="H108" s="194"/>
      <c r="P108" s="194"/>
      <c r="S108" s="194"/>
      <c r="T108" s="194"/>
      <c r="U108" s="194"/>
      <c r="V108" s="194"/>
      <c r="W108" s="196"/>
      <c r="X108" s="247"/>
      <c r="Y108" s="194"/>
    </row>
    <row r="109" spans="1:25" ht="15">
      <c r="A109" s="194"/>
      <c r="B109" s="247"/>
      <c r="H109" s="194"/>
      <c r="P109" s="194"/>
      <c r="S109" s="194"/>
      <c r="T109" s="194"/>
      <c r="U109" s="194"/>
      <c r="V109" s="194"/>
      <c r="W109" s="196"/>
      <c r="X109" s="247"/>
      <c r="Y109" s="194"/>
    </row>
    <row r="110" spans="1:25" ht="15">
      <c r="A110" s="194"/>
      <c r="B110" s="247"/>
      <c r="H110" s="194"/>
      <c r="P110" s="194"/>
      <c r="S110" s="194"/>
      <c r="T110" s="194"/>
      <c r="U110" s="194"/>
      <c r="V110" s="194"/>
      <c r="W110" s="196"/>
      <c r="X110" s="247"/>
      <c r="Y110" s="194"/>
    </row>
    <row r="111" spans="1:25" ht="15">
      <c r="A111" s="194"/>
      <c r="B111" s="247"/>
      <c r="H111" s="194"/>
      <c r="P111" s="194"/>
      <c r="S111" s="194"/>
      <c r="T111" s="194"/>
      <c r="U111" s="194"/>
      <c r="V111" s="194"/>
      <c r="W111" s="196"/>
      <c r="X111" s="247"/>
      <c r="Y111" s="194"/>
    </row>
    <row r="112" spans="1:25" ht="15">
      <c r="A112" s="194"/>
      <c r="B112" s="247"/>
      <c r="H112" s="194"/>
      <c r="P112" s="194"/>
      <c r="S112" s="194"/>
      <c r="T112" s="194"/>
      <c r="U112" s="194"/>
      <c r="V112" s="194"/>
      <c r="W112" s="196"/>
      <c r="X112" s="247"/>
      <c r="Y112" s="194"/>
    </row>
    <row r="113" spans="1:25" ht="15">
      <c r="A113" s="194"/>
      <c r="B113" s="247"/>
      <c r="H113" s="194"/>
      <c r="P113" s="194"/>
      <c r="S113" s="194"/>
      <c r="T113" s="194"/>
      <c r="U113" s="194"/>
      <c r="V113" s="194"/>
      <c r="W113" s="196"/>
      <c r="X113" s="247"/>
      <c r="Y113" s="194"/>
    </row>
    <row r="114" spans="1:25" ht="15">
      <c r="A114" s="194"/>
      <c r="B114" s="247"/>
      <c r="H114" s="194"/>
      <c r="P114" s="194"/>
      <c r="S114" s="194"/>
      <c r="T114" s="194"/>
      <c r="U114" s="194"/>
      <c r="V114" s="194"/>
      <c r="W114" s="196"/>
      <c r="X114" s="247"/>
      <c r="Y114" s="194"/>
    </row>
    <row r="115" spans="1:25" ht="15">
      <c r="A115" s="194"/>
      <c r="B115" s="247"/>
      <c r="H115" s="194"/>
      <c r="P115" s="194"/>
      <c r="S115" s="194"/>
      <c r="T115" s="194"/>
      <c r="U115" s="194"/>
      <c r="V115" s="194"/>
      <c r="W115" s="196"/>
      <c r="X115" s="247"/>
      <c r="Y115" s="194"/>
    </row>
    <row r="116" spans="1:25" ht="15">
      <c r="A116" s="194"/>
      <c r="B116" s="247"/>
      <c r="H116" s="194"/>
      <c r="P116" s="194"/>
      <c r="S116" s="194"/>
      <c r="T116" s="194"/>
      <c r="U116" s="194"/>
      <c r="V116" s="194"/>
      <c r="W116" s="196"/>
      <c r="X116" s="247"/>
      <c r="Y116" s="194"/>
    </row>
    <row r="117" spans="1:25" ht="15">
      <c r="A117" s="194"/>
      <c r="B117" s="247"/>
      <c r="H117" s="194"/>
      <c r="P117" s="194"/>
      <c r="S117" s="194"/>
      <c r="T117" s="194"/>
      <c r="U117" s="194"/>
      <c r="V117" s="194"/>
      <c r="W117" s="196"/>
      <c r="X117" s="247"/>
      <c r="Y117" s="194"/>
    </row>
    <row r="118" spans="1:25" ht="15">
      <c r="A118" s="194"/>
      <c r="B118" s="247"/>
      <c r="H118" s="194"/>
      <c r="P118" s="194"/>
      <c r="S118" s="194"/>
      <c r="T118" s="194"/>
      <c r="U118" s="194"/>
      <c r="V118" s="194"/>
      <c r="W118" s="196"/>
      <c r="X118" s="247"/>
      <c r="Y118" s="194"/>
    </row>
    <row r="119" spans="1:25" ht="15">
      <c r="A119" s="194"/>
      <c r="B119" s="247"/>
      <c r="H119" s="194"/>
      <c r="P119" s="194"/>
      <c r="S119" s="194"/>
      <c r="T119" s="194"/>
      <c r="U119" s="194"/>
      <c r="V119" s="194"/>
      <c r="W119" s="196"/>
      <c r="X119" s="247"/>
      <c r="Y119" s="194"/>
    </row>
    <row r="120" spans="1:25" ht="15">
      <c r="A120" s="194"/>
      <c r="B120" s="247"/>
      <c r="H120" s="194"/>
      <c r="P120" s="194"/>
      <c r="S120" s="194"/>
      <c r="T120" s="194"/>
      <c r="U120" s="194"/>
      <c r="V120" s="194"/>
      <c r="W120" s="196"/>
      <c r="X120" s="247"/>
      <c r="Y120" s="194"/>
    </row>
    <row r="121" spans="1:25" ht="15">
      <c r="A121" s="194"/>
      <c r="B121" s="247"/>
      <c r="H121" s="194"/>
      <c r="P121" s="194"/>
      <c r="S121" s="194"/>
      <c r="T121" s="194"/>
      <c r="U121" s="194"/>
      <c r="V121" s="194"/>
      <c r="W121" s="196"/>
      <c r="X121" s="247"/>
      <c r="Y121" s="194"/>
    </row>
    <row r="122" spans="1:25" ht="15">
      <c r="A122" s="194"/>
      <c r="B122" s="247"/>
      <c r="H122" s="194"/>
      <c r="P122" s="194"/>
      <c r="S122" s="194"/>
      <c r="T122" s="194"/>
      <c r="U122" s="194"/>
      <c r="V122" s="194"/>
      <c r="W122" s="196"/>
      <c r="X122" s="247"/>
      <c r="Y122" s="194"/>
    </row>
    <row r="123" spans="1:25" ht="15">
      <c r="A123" s="194"/>
      <c r="B123" s="247"/>
      <c r="H123" s="194"/>
      <c r="P123" s="194"/>
      <c r="S123" s="194"/>
      <c r="T123" s="194"/>
      <c r="U123" s="194"/>
      <c r="V123" s="194"/>
      <c r="W123" s="196"/>
      <c r="X123" s="247"/>
      <c r="Y123" s="194"/>
    </row>
    <row r="124" spans="1:25" ht="15">
      <c r="A124" s="194"/>
      <c r="B124" s="247"/>
      <c r="H124" s="194"/>
      <c r="P124" s="194"/>
      <c r="S124" s="194"/>
      <c r="T124" s="194"/>
      <c r="U124" s="194"/>
      <c r="V124" s="194"/>
      <c r="W124" s="196"/>
      <c r="X124" s="247"/>
      <c r="Y124" s="194"/>
    </row>
    <row r="125" spans="1:25" ht="15">
      <c r="A125" s="194"/>
      <c r="B125" s="247"/>
      <c r="H125" s="194"/>
      <c r="P125" s="194"/>
      <c r="S125" s="194"/>
      <c r="T125" s="194"/>
      <c r="U125" s="194"/>
      <c r="V125" s="194"/>
      <c r="W125" s="196"/>
      <c r="X125" s="247"/>
      <c r="Y125" s="194"/>
    </row>
    <row r="126" spans="1:25" ht="15">
      <c r="A126" s="194"/>
      <c r="B126" s="247"/>
      <c r="H126" s="194"/>
      <c r="P126" s="194"/>
      <c r="S126" s="194"/>
      <c r="T126" s="194"/>
      <c r="U126" s="194"/>
      <c r="V126" s="194"/>
      <c r="W126" s="196"/>
      <c r="X126" s="247"/>
      <c r="Y126" s="194"/>
    </row>
    <row r="127" spans="1:25" ht="15">
      <c r="A127" s="194"/>
      <c r="B127" s="247"/>
      <c r="H127" s="194"/>
      <c r="P127" s="194"/>
      <c r="S127" s="194"/>
      <c r="T127" s="194"/>
      <c r="U127" s="194"/>
      <c r="V127" s="194"/>
      <c r="W127" s="196"/>
      <c r="X127" s="247"/>
      <c r="Y127" s="194"/>
    </row>
    <row r="128" spans="1:25" ht="15">
      <c r="A128" s="194"/>
      <c r="B128" s="247"/>
      <c r="H128" s="194"/>
      <c r="P128" s="194"/>
      <c r="S128" s="194"/>
      <c r="T128" s="194"/>
      <c r="U128" s="194"/>
      <c r="V128" s="194"/>
      <c r="W128" s="196"/>
      <c r="X128" s="247"/>
      <c r="Y128" s="194"/>
    </row>
    <row r="129" spans="1:25" ht="15">
      <c r="A129" s="194"/>
      <c r="B129" s="247"/>
      <c r="H129" s="194"/>
      <c r="P129" s="194"/>
      <c r="S129" s="194"/>
      <c r="T129" s="194"/>
      <c r="U129" s="194"/>
      <c r="V129" s="194"/>
      <c r="W129" s="196"/>
      <c r="X129" s="247"/>
      <c r="Y129" s="194"/>
    </row>
    <row r="130" spans="1:25" ht="15">
      <c r="A130" s="194"/>
      <c r="B130" s="247"/>
      <c r="H130" s="194"/>
      <c r="P130" s="194"/>
      <c r="S130" s="194"/>
      <c r="T130" s="194"/>
      <c r="U130" s="194"/>
      <c r="V130" s="194"/>
      <c r="W130" s="196"/>
      <c r="X130" s="247"/>
      <c r="Y130" s="194"/>
    </row>
    <row r="131" spans="1:25" ht="15">
      <c r="A131" s="194"/>
      <c r="B131" s="247"/>
      <c r="H131" s="194"/>
      <c r="P131" s="194"/>
      <c r="S131" s="194"/>
      <c r="T131" s="194"/>
      <c r="U131" s="194"/>
      <c r="V131" s="194"/>
      <c r="W131" s="196"/>
      <c r="X131" s="247"/>
      <c r="Y131" s="194"/>
    </row>
    <row r="132" spans="1:25" ht="1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</sheetData>
  <sheetProtection/>
  <dataValidations count="6">
    <dataValidation allowBlank="1" sqref="T19:T34 L4:N8 K4:K6 P4:Q8 K8 O4 L40:L46 H43:J46 A40:G46 M40:IV50 AA1:AA2 S18:S34 O6 A55:B84 A47:A50 U1:Z8 L51:IV51 C47:E50 A35:J35 U55:W55 A51:J51 AA4:AA8 AB1:AU8 J40:J42 A9:E12 L9:IV12 G9:J12 A13:IV17 L35:IV35 X18:IV34 T18:U18 O18:Q34 A18:M34 W18 A52:S54 U52:AU54 U85:AU65536 P55:Q55 C55:H56 I55 J55:O56 I67 Q60:Q66 P67:Q67 Q72:Q77 Q83:Q84 I4:J8 R1:S8 A1:H8 I1:Q1 R55:S84 X55:IV84 U77:W77 T78:W84 U66:W66 T67:W76 T56:W65 A85:H65536 N85:S65536 I87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85:T65536 T52:T54"/>
    <dataValidation type="whole" allowBlank="1" sqref="AA3">
      <formula1>3</formula1>
      <formula2>7</formula2>
    </dataValidation>
    <dataValidation type="decimal" operator="lessThan" allowBlank="1" showErrorMessage="1" sqref="T77 T66">
      <formula1>0</formula1>
    </dataValidation>
    <dataValidation type="decimal" operator="lessThan" allowBlank="1" showErrorMessage="1" sqref="T55">
      <formula1>0</formula1>
    </dataValidation>
    <dataValidation type="decimal" allowBlank="1" showInputMessage="1" showErrorMessage="1" sqref="I62:M64">
      <formula1>0</formula1>
      <formula2>10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8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75390625" style="195" customWidth="1"/>
    <col min="9" max="15" width="5.625" style="194" customWidth="1"/>
    <col min="16" max="16" width="4.75390625" style="195" customWidth="1"/>
    <col min="17" max="17" width="5.625" style="194" customWidth="1"/>
    <col min="18" max="18" width="3.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3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17.50 17.04.2019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23"/>
      <c r="B55" s="112">
        <v>1</v>
      </c>
      <c r="C55" s="114" t="s">
        <v>163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256"/>
      <c r="T55" s="256"/>
      <c r="U55" s="256">
        <f>IF(FREE_PART,INDEX(FREE_SCORE!RES50,MATCH(Y55,FREE_SCORE!ID,0)),"")</f>
        <v>65.8</v>
      </c>
      <c r="V55" s="258">
        <f>SUM(S55:U55)</f>
        <v>65.8</v>
      </c>
      <c r="W55" s="345">
        <f>V55</f>
        <v>65.8</v>
      </c>
      <c r="X55" s="319">
        <f>[1]!sn_val(B55)</f>
        <v>1</v>
      </c>
      <c r="Y55" s="319">
        <v>1</v>
      </c>
      <c r="Z55" s="348">
        <f>INDEX(FREE_SCORE!TM_SORT,MATCH(Y55,FREE_SCORE!ID,0))</f>
        <v>19.6</v>
      </c>
      <c r="AA55" s="348"/>
      <c r="AB55" s="349"/>
      <c r="AC55" s="348"/>
      <c r="AD55" s="319"/>
      <c r="AE55" s="319"/>
      <c r="AF55" s="350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1:43" s="123" customFormat="1" ht="17.25" customHeight="1">
      <c r="A56" s="324"/>
      <c r="B56" s="122"/>
      <c r="C56" s="308" t="s">
        <v>128</v>
      </c>
      <c r="E56" s="306"/>
      <c r="G56" s="306"/>
      <c r="H56" s="318" t="s">
        <v>158</v>
      </c>
      <c r="I56" s="308" t="s">
        <v>131</v>
      </c>
      <c r="J56" s="314"/>
      <c r="K56" s="306"/>
      <c r="M56" s="306"/>
      <c r="N56" s="316"/>
      <c r="P56" s="318" t="s">
        <v>158</v>
      </c>
      <c r="W56" s="322">
        <f>W55</f>
        <v>65.8</v>
      </c>
      <c r="X56" s="320">
        <f>X55</f>
        <v>1</v>
      </c>
      <c r="Y56" s="320"/>
      <c r="Z56" s="350">
        <f>Z55</f>
        <v>19.6</v>
      </c>
      <c r="AA56" s="350"/>
      <c r="AB56" s="350"/>
      <c r="AC56" s="351"/>
      <c r="AD56" s="350"/>
      <c r="AE56" s="350"/>
      <c r="AF56" s="350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19" customFormat="1" ht="17.25" customHeight="1">
      <c r="A57" s="323"/>
      <c r="B57" s="112"/>
      <c r="C57" s="113" t="s">
        <v>126</v>
      </c>
      <c r="D57" s="113"/>
      <c r="E57" s="113"/>
      <c r="F57" s="113"/>
      <c r="G57" s="113"/>
      <c r="H57" s="235" t="s">
        <v>158</v>
      </c>
      <c r="I57" s="308" t="s">
        <v>129</v>
      </c>
      <c r="J57" s="312"/>
      <c r="K57" s="115"/>
      <c r="L57" s="116"/>
      <c r="M57" s="117"/>
      <c r="N57" s="118"/>
      <c r="O57" s="117"/>
      <c r="P57" s="318" t="s">
        <v>159</v>
      </c>
      <c r="Q57" s="308"/>
      <c r="R57" s="117"/>
      <c r="S57" s="117"/>
      <c r="T57" s="117"/>
      <c r="U57" s="117"/>
      <c r="V57" s="117"/>
      <c r="W57" s="321">
        <f>W55</f>
        <v>65.8</v>
      </c>
      <c r="X57" s="319">
        <f>X55</f>
        <v>1</v>
      </c>
      <c r="Y57" s="319"/>
      <c r="Z57" s="348">
        <f>Z55</f>
        <v>19.6</v>
      </c>
      <c r="AA57" s="348"/>
      <c r="AB57" s="349"/>
      <c r="AC57" s="348"/>
      <c r="AD57" s="319"/>
      <c r="AE57" s="319"/>
      <c r="AF57" s="319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1:43" s="123" customFormat="1" ht="17.25" customHeight="1">
      <c r="A58" s="324"/>
      <c r="B58" s="122"/>
      <c r="C58" s="306" t="s">
        <v>127</v>
      </c>
      <c r="E58" s="306"/>
      <c r="G58" s="306"/>
      <c r="H58" s="318" t="s">
        <v>158</v>
      </c>
      <c r="I58" s="310" t="s">
        <v>130</v>
      </c>
      <c r="J58" s="313"/>
      <c r="K58" s="306"/>
      <c r="L58" s="306"/>
      <c r="M58" s="306"/>
      <c r="N58" s="318"/>
      <c r="O58" s="308"/>
      <c r="P58" s="318" t="s">
        <v>159</v>
      </c>
      <c r="Q58" s="308"/>
      <c r="W58" s="322">
        <f>W55</f>
        <v>65.8</v>
      </c>
      <c r="X58" s="320">
        <f>X55</f>
        <v>1</v>
      </c>
      <c r="Y58" s="320"/>
      <c r="Z58" s="350">
        <f>Z55</f>
        <v>19.6</v>
      </c>
      <c r="AA58" s="350"/>
      <c r="AB58" s="350"/>
      <c r="AC58" s="351"/>
      <c r="AD58" s="350"/>
      <c r="AE58" s="350"/>
      <c r="AF58" s="350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1:42" s="123" customFormat="1" ht="17.25" customHeight="1">
      <c r="A59" s="324"/>
      <c r="B59" s="122"/>
      <c r="C59" s="308" t="s">
        <v>134</v>
      </c>
      <c r="E59" s="306"/>
      <c r="G59" s="306"/>
      <c r="H59" s="318" t="s">
        <v>158</v>
      </c>
      <c r="I59" s="308" t="s">
        <v>133</v>
      </c>
      <c r="J59" s="313"/>
      <c r="N59" s="121"/>
      <c r="P59" s="318" t="s">
        <v>158</v>
      </c>
      <c r="W59" s="322">
        <f>W55</f>
        <v>65.8</v>
      </c>
      <c r="X59" s="320">
        <f>X55</f>
        <v>1</v>
      </c>
      <c r="Y59" s="320"/>
      <c r="Z59" s="350">
        <f>Z55</f>
        <v>19.6</v>
      </c>
      <c r="AA59" s="350"/>
      <c r="AB59" s="350"/>
      <c r="AC59" s="351"/>
      <c r="AD59" s="350"/>
      <c r="AE59" s="350"/>
      <c r="AF59" s="350"/>
      <c r="AG59" s="117"/>
      <c r="AH59" s="126"/>
      <c r="AI59" s="126"/>
      <c r="AJ59" s="126"/>
      <c r="AK59" s="126"/>
      <c r="AL59" s="126"/>
      <c r="AM59" s="126"/>
      <c r="AN59" s="126"/>
      <c r="AO59" s="126"/>
      <c r="AP59" s="126"/>
    </row>
    <row r="60" spans="1:42" s="123" customFormat="1" ht="17.25" customHeight="1">
      <c r="A60" s="324"/>
      <c r="B60" s="122"/>
      <c r="C60" s="308" t="s">
        <v>132</v>
      </c>
      <c r="E60" s="306"/>
      <c r="G60" s="306"/>
      <c r="H60" s="318" t="s">
        <v>158</v>
      </c>
      <c r="J60" s="313"/>
      <c r="N60" s="121"/>
      <c r="Q60" s="311"/>
      <c r="W60" s="322">
        <f>W55</f>
        <v>65.8</v>
      </c>
      <c r="X60" s="320">
        <f>X55</f>
        <v>1</v>
      </c>
      <c r="Y60" s="320"/>
      <c r="Z60" s="350">
        <f>Z55</f>
        <v>19.6</v>
      </c>
      <c r="AA60" s="350"/>
      <c r="AB60" s="350"/>
      <c r="AC60" s="351"/>
      <c r="AD60" s="350"/>
      <c r="AE60" s="350"/>
      <c r="AF60" s="350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17.25" customHeight="1">
      <c r="A61" s="324"/>
      <c r="B61" s="122"/>
      <c r="C61" s="306" t="s">
        <v>135</v>
      </c>
      <c r="E61" s="306"/>
      <c r="G61" s="306"/>
      <c r="H61" s="318" t="s">
        <v>159</v>
      </c>
      <c r="J61" s="313"/>
      <c r="K61" s="306"/>
      <c r="L61" s="306"/>
      <c r="M61" s="306"/>
      <c r="N61" s="318"/>
      <c r="O61" s="308"/>
      <c r="P61" s="307"/>
      <c r="W61" s="322">
        <f>W55</f>
        <v>65.8</v>
      </c>
      <c r="X61" s="320">
        <f>X55</f>
        <v>1</v>
      </c>
      <c r="Y61" s="320"/>
      <c r="Z61" s="350">
        <f>Z55</f>
        <v>19.6</v>
      </c>
      <c r="AA61" s="350"/>
      <c r="AB61" s="350"/>
      <c r="AC61" s="351"/>
      <c r="AD61" s="350"/>
      <c r="AE61" s="350"/>
      <c r="AF61" s="350"/>
      <c r="AG61" s="117"/>
      <c r="AH61" s="126"/>
      <c r="AI61" s="126"/>
      <c r="AJ61" s="126"/>
      <c r="AK61" s="126"/>
      <c r="AL61" s="126"/>
      <c r="AM61" s="126"/>
      <c r="AN61" s="126"/>
      <c r="AO61" s="126"/>
      <c r="AP61" s="126"/>
    </row>
    <row r="62" spans="1:42" s="123" customFormat="1" ht="17.25" customHeight="1">
      <c r="A62" s="324"/>
      <c r="B62" s="122"/>
      <c r="C62" s="306"/>
      <c r="E62" s="306"/>
      <c r="G62" s="306"/>
      <c r="H62" s="318"/>
      <c r="J62" s="313"/>
      <c r="K62" s="306"/>
      <c r="L62" s="306"/>
      <c r="M62" s="306"/>
      <c r="N62" s="318"/>
      <c r="O62" s="308"/>
      <c r="P62" s="307"/>
      <c r="W62" s="322">
        <f>W55</f>
        <v>65.8</v>
      </c>
      <c r="X62" s="320">
        <f>X55</f>
        <v>1</v>
      </c>
      <c r="Y62" s="320"/>
      <c r="Z62" s="350">
        <f>Z55</f>
        <v>19.6</v>
      </c>
      <c r="AA62" s="350"/>
      <c r="AB62" s="350"/>
      <c r="AC62" s="351"/>
      <c r="AD62" s="350"/>
      <c r="AE62" s="350"/>
      <c r="AF62" s="350"/>
      <c r="AG62" s="117"/>
      <c r="AH62" s="126"/>
      <c r="AI62" s="126"/>
      <c r="AJ62" s="126"/>
      <c r="AK62" s="126"/>
      <c r="AL62" s="126"/>
      <c r="AM62" s="126"/>
      <c r="AN62" s="126"/>
      <c r="AO62" s="126"/>
      <c r="AP62" s="126"/>
    </row>
    <row r="63" spans="1:42" s="123" customFormat="1" ht="17.25" customHeight="1">
      <c r="A63" s="324"/>
      <c r="B63" s="122">
        <v>2</v>
      </c>
      <c r="C63" s="114" t="s">
        <v>165</v>
      </c>
      <c r="E63" s="306"/>
      <c r="G63" s="306"/>
      <c r="H63" s="318"/>
      <c r="J63" s="313"/>
      <c r="K63" s="306"/>
      <c r="L63" s="308"/>
      <c r="M63" s="308"/>
      <c r="N63" s="318"/>
      <c r="O63" s="308"/>
      <c r="P63" s="307"/>
      <c r="Q63" s="309"/>
      <c r="S63" s="256"/>
      <c r="T63" s="256"/>
      <c r="U63" s="256">
        <f>IF(FREE_PART,INDEX(FREE_SCORE!RES50,MATCH(Y63,FREE_SCORE!ID,0)),"")</f>
        <v>50.4</v>
      </c>
      <c r="V63" s="258">
        <f>SUM(S63:U63)</f>
        <v>50.4</v>
      </c>
      <c r="W63" s="345">
        <f>V63</f>
        <v>50.4</v>
      </c>
      <c r="X63" s="320">
        <f>[1]!sn_val(B63)</f>
        <v>2</v>
      </c>
      <c r="Y63" s="320">
        <v>3</v>
      </c>
      <c r="Z63" s="350">
        <f>INDEX(FREE_SCORE!TM_SORT,MATCH(Y63,FREE_SCORE!ID,0))</f>
        <v>14.4</v>
      </c>
      <c r="AA63" s="350"/>
      <c r="AB63" s="350"/>
      <c r="AC63" s="351"/>
      <c r="AD63" s="350"/>
      <c r="AE63" s="350"/>
      <c r="AF63" s="350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4"/>
      <c r="B64" s="122"/>
      <c r="C64" s="308" t="s">
        <v>152</v>
      </c>
      <c r="E64" s="306"/>
      <c r="G64" s="306"/>
      <c r="H64" s="318" t="s">
        <v>160</v>
      </c>
      <c r="I64" s="308" t="s">
        <v>153</v>
      </c>
      <c r="J64" s="314"/>
      <c r="K64" s="306"/>
      <c r="M64" s="306"/>
      <c r="N64" s="316"/>
      <c r="P64" s="318" t="s">
        <v>160</v>
      </c>
      <c r="Q64" s="308"/>
      <c r="W64" s="322">
        <f>W63</f>
        <v>50.4</v>
      </c>
      <c r="X64" s="320">
        <f>X63</f>
        <v>2</v>
      </c>
      <c r="Y64" s="320"/>
      <c r="Z64" s="350">
        <f>Z63</f>
        <v>14.4</v>
      </c>
      <c r="AA64" s="350"/>
      <c r="AB64" s="350"/>
      <c r="AC64" s="351"/>
      <c r="AD64" s="350"/>
      <c r="AE64" s="350"/>
      <c r="AF64" s="350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4"/>
      <c r="B65" s="122"/>
      <c r="C65" s="308" t="s">
        <v>147</v>
      </c>
      <c r="E65" s="306"/>
      <c r="G65" s="306"/>
      <c r="H65" s="318" t="s">
        <v>160</v>
      </c>
      <c r="I65" s="308" t="s">
        <v>150</v>
      </c>
      <c r="J65" s="314"/>
      <c r="K65" s="306"/>
      <c r="M65" s="308"/>
      <c r="N65" s="316"/>
      <c r="P65" s="318" t="s">
        <v>160</v>
      </c>
      <c r="Q65" s="308"/>
      <c r="W65" s="322">
        <f>W63</f>
        <v>50.4</v>
      </c>
      <c r="X65" s="320">
        <f>X63</f>
        <v>2</v>
      </c>
      <c r="Y65" s="320"/>
      <c r="Z65" s="350">
        <f>Z63</f>
        <v>14.4</v>
      </c>
      <c r="AA65" s="350"/>
      <c r="AB65" s="350"/>
      <c r="AC65" s="351"/>
      <c r="AD65" s="350"/>
      <c r="AE65" s="350"/>
      <c r="AF65" s="350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4"/>
      <c r="B66" s="122"/>
      <c r="C66" s="308" t="s">
        <v>154</v>
      </c>
      <c r="E66" s="306"/>
      <c r="G66" s="306"/>
      <c r="H66" s="318" t="s">
        <v>162</v>
      </c>
      <c r="I66" s="310" t="s">
        <v>156</v>
      </c>
      <c r="J66" s="314"/>
      <c r="K66" s="306"/>
      <c r="M66" s="306"/>
      <c r="N66" s="316"/>
      <c r="P66" s="318" t="s">
        <v>160</v>
      </c>
      <c r="Q66" s="308"/>
      <c r="W66" s="322">
        <f>W63</f>
        <v>50.4</v>
      </c>
      <c r="X66" s="320">
        <f>X63</f>
        <v>2</v>
      </c>
      <c r="Y66" s="320"/>
      <c r="Z66" s="350">
        <f>Z63</f>
        <v>14.4</v>
      </c>
      <c r="AA66" s="350"/>
      <c r="AB66" s="350"/>
      <c r="AC66" s="351"/>
      <c r="AD66" s="350"/>
      <c r="AE66" s="350"/>
      <c r="AF66" s="350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4"/>
      <c r="B67" s="122"/>
      <c r="C67" s="308" t="s">
        <v>148</v>
      </c>
      <c r="E67" s="306"/>
      <c r="G67" s="306"/>
      <c r="H67" s="318" t="s">
        <v>161</v>
      </c>
      <c r="I67" s="308" t="s">
        <v>149</v>
      </c>
      <c r="J67" s="314"/>
      <c r="K67" s="306"/>
      <c r="M67" s="308"/>
      <c r="N67" s="316"/>
      <c r="P67" s="318" t="s">
        <v>162</v>
      </c>
      <c r="Q67" s="308"/>
      <c r="W67" s="322">
        <f>W63</f>
        <v>50.4</v>
      </c>
      <c r="X67" s="320">
        <f>X63</f>
        <v>2</v>
      </c>
      <c r="Y67" s="320"/>
      <c r="Z67" s="350">
        <f>Z63</f>
        <v>14.4</v>
      </c>
      <c r="AA67" s="350"/>
      <c r="AB67" s="350"/>
      <c r="AC67" s="351"/>
      <c r="AD67" s="350"/>
      <c r="AE67" s="350"/>
      <c r="AF67" s="350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4"/>
      <c r="B68" s="122"/>
      <c r="C68" s="306" t="s">
        <v>151</v>
      </c>
      <c r="E68" s="306"/>
      <c r="G68" s="306"/>
      <c r="H68" s="318" t="s">
        <v>160</v>
      </c>
      <c r="I68" s="308" t="s">
        <v>155</v>
      </c>
      <c r="J68" s="314"/>
      <c r="K68" s="306"/>
      <c r="M68" s="306"/>
      <c r="N68" s="316"/>
      <c r="P68" s="318" t="s">
        <v>162</v>
      </c>
      <c r="Q68" s="308" t="s">
        <v>2</v>
      </c>
      <c r="W68" s="322">
        <f>W63</f>
        <v>50.4</v>
      </c>
      <c r="X68" s="320">
        <f>X63</f>
        <v>2</v>
      </c>
      <c r="Y68" s="320"/>
      <c r="Z68" s="350">
        <f>Z63</f>
        <v>14.4</v>
      </c>
      <c r="AA68" s="350"/>
      <c r="AB68" s="350"/>
      <c r="AC68" s="351"/>
      <c r="AD68" s="350"/>
      <c r="AE68" s="350"/>
      <c r="AF68" s="350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4"/>
      <c r="B69" s="122"/>
      <c r="C69" s="308" t="s">
        <v>157</v>
      </c>
      <c r="E69" s="306"/>
      <c r="G69" s="306"/>
      <c r="H69" s="318" t="s">
        <v>160</v>
      </c>
      <c r="J69" s="313"/>
      <c r="K69" s="306"/>
      <c r="L69" s="306"/>
      <c r="M69" s="306"/>
      <c r="N69" s="318"/>
      <c r="O69" s="308"/>
      <c r="P69" s="307"/>
      <c r="Q69" s="311"/>
      <c r="W69" s="322">
        <f>W63</f>
        <v>50.4</v>
      </c>
      <c r="X69" s="320">
        <f>X63</f>
        <v>2</v>
      </c>
      <c r="Y69" s="320"/>
      <c r="Z69" s="350">
        <f>Z63</f>
        <v>14.4</v>
      </c>
      <c r="AA69" s="350"/>
      <c r="AB69" s="350"/>
      <c r="AC69" s="351"/>
      <c r="AD69" s="350"/>
      <c r="AE69" s="350"/>
      <c r="AF69" s="350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4"/>
      <c r="B70" s="122"/>
      <c r="C70" s="308"/>
      <c r="E70" s="306"/>
      <c r="G70" s="306"/>
      <c r="H70" s="318"/>
      <c r="J70" s="313"/>
      <c r="K70" s="306"/>
      <c r="L70" s="306"/>
      <c r="M70" s="306"/>
      <c r="N70" s="318"/>
      <c r="O70" s="308"/>
      <c r="P70" s="307"/>
      <c r="Q70" s="311"/>
      <c r="W70" s="322">
        <f>W63</f>
        <v>50.4</v>
      </c>
      <c r="X70" s="320">
        <f>X63</f>
        <v>2</v>
      </c>
      <c r="Y70" s="320"/>
      <c r="Z70" s="350">
        <f>Z63</f>
        <v>14.4</v>
      </c>
      <c r="AA70" s="350"/>
      <c r="AB70" s="350"/>
      <c r="AC70" s="351"/>
      <c r="AD70" s="350"/>
      <c r="AE70" s="350"/>
      <c r="AF70" s="350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4"/>
      <c r="B71" s="122">
        <v>3</v>
      </c>
      <c r="C71" s="114" t="s">
        <v>164</v>
      </c>
      <c r="E71" s="306"/>
      <c r="G71" s="306"/>
      <c r="H71" s="318"/>
      <c r="J71" s="313"/>
      <c r="K71" s="306"/>
      <c r="L71" s="306"/>
      <c r="M71" s="306"/>
      <c r="N71" s="318"/>
      <c r="O71" s="308"/>
      <c r="P71" s="307"/>
      <c r="S71" s="256"/>
      <c r="T71" s="256"/>
      <c r="U71" s="256">
        <f>IF(FREE_PART,INDEX(FREE_SCORE!RES50,MATCH(Y71,FREE_SCORE!ID,0)),"")</f>
        <v>61.3667</v>
      </c>
      <c r="V71" s="258">
        <f>SUM(S71:U71)</f>
        <v>61.3667</v>
      </c>
      <c r="W71" s="345">
        <f>V71</f>
        <v>61.3667</v>
      </c>
      <c r="X71" s="320">
        <f>[1]!sn_val(B71)</f>
        <v>3</v>
      </c>
      <c r="Y71" s="320">
        <v>2</v>
      </c>
      <c r="Z71" s="350">
        <f>INDEX(FREE_SCORE!TM_SORT,MATCH(Y71,FREE_SCORE!ID,0))</f>
        <v>18.1</v>
      </c>
      <c r="AA71" s="350"/>
      <c r="AB71" s="350"/>
      <c r="AC71" s="351"/>
      <c r="AD71" s="350"/>
      <c r="AE71" s="350"/>
      <c r="AF71" s="350"/>
      <c r="AG71" s="117"/>
      <c r="AH71" s="126"/>
      <c r="AI71" s="126"/>
      <c r="AJ71" s="126"/>
      <c r="AK71" s="126"/>
      <c r="AL71" s="126"/>
      <c r="AM71" s="126"/>
      <c r="AN71" s="126"/>
      <c r="AO71" s="126"/>
      <c r="AP71" s="126"/>
    </row>
    <row r="72" spans="1:42" s="123" customFormat="1" ht="17.25" customHeight="1">
      <c r="A72" s="324"/>
      <c r="B72" s="122"/>
      <c r="C72" s="306" t="s">
        <v>143</v>
      </c>
      <c r="E72" s="306"/>
      <c r="G72" s="306"/>
      <c r="H72" s="318" t="s">
        <v>158</v>
      </c>
      <c r="I72" s="308" t="s">
        <v>146</v>
      </c>
      <c r="J72" s="313"/>
      <c r="N72" s="121"/>
      <c r="P72" s="318" t="s">
        <v>159</v>
      </c>
      <c r="Q72" s="308"/>
      <c r="W72" s="322">
        <f>W71</f>
        <v>61.3667</v>
      </c>
      <c r="X72" s="320">
        <f>X71</f>
        <v>3</v>
      </c>
      <c r="Y72" s="320"/>
      <c r="Z72" s="350">
        <f>Z71</f>
        <v>18.1</v>
      </c>
      <c r="AA72" s="350"/>
      <c r="AB72" s="350"/>
      <c r="AC72" s="351"/>
      <c r="AD72" s="350"/>
      <c r="AE72" s="350"/>
      <c r="AF72" s="350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4"/>
      <c r="B73" s="122"/>
      <c r="C73" s="308" t="s">
        <v>136</v>
      </c>
      <c r="E73" s="306"/>
      <c r="G73" s="306"/>
      <c r="H73" s="318" t="s">
        <v>158</v>
      </c>
      <c r="I73" s="308" t="s">
        <v>141</v>
      </c>
      <c r="J73" s="314"/>
      <c r="K73" s="306"/>
      <c r="M73" s="306"/>
      <c r="N73" s="316"/>
      <c r="P73" s="318" t="s">
        <v>158</v>
      </c>
      <c r="W73" s="322">
        <f>W71</f>
        <v>61.3667</v>
      </c>
      <c r="X73" s="320">
        <f>X71</f>
        <v>3</v>
      </c>
      <c r="Y73" s="320"/>
      <c r="Z73" s="350">
        <f>Z71</f>
        <v>18.1</v>
      </c>
      <c r="AA73" s="350"/>
      <c r="AB73" s="350"/>
      <c r="AC73" s="351"/>
      <c r="AD73" s="350"/>
      <c r="AE73" s="350"/>
      <c r="AF73" s="350"/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s="123" customFormat="1" ht="17.25" customHeight="1">
      <c r="A74" s="324"/>
      <c r="B74" s="122"/>
      <c r="C74" s="310" t="s">
        <v>144</v>
      </c>
      <c r="E74" s="306"/>
      <c r="G74" s="306"/>
      <c r="H74" s="318" t="s">
        <v>158</v>
      </c>
      <c r="I74" s="308" t="s">
        <v>142</v>
      </c>
      <c r="J74" s="314"/>
      <c r="K74" s="306"/>
      <c r="M74" s="306"/>
      <c r="N74" s="316"/>
      <c r="P74" s="318" t="s">
        <v>159</v>
      </c>
      <c r="W74" s="322">
        <f>W71</f>
        <v>61.3667</v>
      </c>
      <c r="X74" s="320">
        <f>X71</f>
        <v>3</v>
      </c>
      <c r="Y74" s="320"/>
      <c r="Z74" s="350">
        <f>Z71</f>
        <v>18.1</v>
      </c>
      <c r="AA74" s="350"/>
      <c r="AB74" s="350"/>
      <c r="AC74" s="351"/>
      <c r="AD74" s="350"/>
      <c r="AE74" s="350"/>
      <c r="AF74" s="350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4"/>
      <c r="B75" s="122"/>
      <c r="C75" s="308" t="s">
        <v>145</v>
      </c>
      <c r="E75" s="306"/>
      <c r="G75" s="306"/>
      <c r="H75" s="318" t="s">
        <v>159</v>
      </c>
      <c r="I75" s="308" t="s">
        <v>138</v>
      </c>
      <c r="J75" s="314"/>
      <c r="K75" s="309"/>
      <c r="M75" s="308"/>
      <c r="N75" s="316"/>
      <c r="P75" s="318" t="s">
        <v>158</v>
      </c>
      <c r="Q75" s="308"/>
      <c r="W75" s="322">
        <f>W71</f>
        <v>61.3667</v>
      </c>
      <c r="X75" s="320">
        <f>X71</f>
        <v>3</v>
      </c>
      <c r="Y75" s="320"/>
      <c r="Z75" s="350">
        <f>Z71</f>
        <v>18.1</v>
      </c>
      <c r="AA75" s="350"/>
      <c r="AB75" s="350"/>
      <c r="AC75" s="351"/>
      <c r="AD75" s="350"/>
      <c r="AE75" s="350"/>
      <c r="AF75" s="350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4"/>
      <c r="B76" s="122"/>
      <c r="C76" s="308" t="s">
        <v>139</v>
      </c>
      <c r="E76" s="306"/>
      <c r="G76" s="306"/>
      <c r="H76" s="318" t="s">
        <v>158</v>
      </c>
      <c r="I76" s="310" t="s">
        <v>137</v>
      </c>
      <c r="J76" s="314"/>
      <c r="K76" s="306"/>
      <c r="M76" s="306"/>
      <c r="N76" s="316"/>
      <c r="P76" s="318" t="s">
        <v>158</v>
      </c>
      <c r="Q76" s="308" t="s">
        <v>2</v>
      </c>
      <c r="W76" s="322">
        <f>W71</f>
        <v>61.3667</v>
      </c>
      <c r="X76" s="320">
        <f>X71</f>
        <v>3</v>
      </c>
      <c r="Y76" s="320"/>
      <c r="Z76" s="350">
        <f>Z71</f>
        <v>18.1</v>
      </c>
      <c r="AA76" s="350"/>
      <c r="AB76" s="350"/>
      <c r="AC76" s="351"/>
      <c r="AD76" s="350"/>
      <c r="AE76" s="350"/>
      <c r="AF76" s="350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4"/>
      <c r="B77" s="122"/>
      <c r="C77" s="308" t="s">
        <v>140</v>
      </c>
      <c r="E77" s="306"/>
      <c r="G77" s="306"/>
      <c r="H77" s="318" t="s">
        <v>159</v>
      </c>
      <c r="J77" s="313"/>
      <c r="K77" s="306"/>
      <c r="L77" s="308"/>
      <c r="M77" s="308"/>
      <c r="N77" s="318"/>
      <c r="O77" s="308"/>
      <c r="P77" s="307"/>
      <c r="Q77" s="309"/>
      <c r="W77" s="322">
        <f>W71</f>
        <v>61.3667</v>
      </c>
      <c r="X77" s="320">
        <f>X71</f>
        <v>3</v>
      </c>
      <c r="Y77" s="320"/>
      <c r="Z77" s="350">
        <f>Z71</f>
        <v>18.1</v>
      </c>
      <c r="AA77" s="350"/>
      <c r="AB77" s="350"/>
      <c r="AC77" s="351"/>
      <c r="AD77" s="350"/>
      <c r="AE77" s="350"/>
      <c r="AF77" s="350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4"/>
      <c r="B78" s="122"/>
      <c r="C78" s="308"/>
      <c r="E78" s="306"/>
      <c r="G78" s="306"/>
      <c r="H78" s="318"/>
      <c r="J78" s="313"/>
      <c r="K78" s="306"/>
      <c r="L78" s="308"/>
      <c r="M78" s="308"/>
      <c r="N78" s="318"/>
      <c r="O78" s="308"/>
      <c r="P78" s="307"/>
      <c r="Q78" s="309"/>
      <c r="W78" s="322">
        <f>W71</f>
        <v>61.3667</v>
      </c>
      <c r="X78" s="320">
        <f>X71</f>
        <v>3</v>
      </c>
      <c r="Y78" s="320"/>
      <c r="Z78" s="350">
        <f>Z71</f>
        <v>18.1</v>
      </c>
      <c r="AA78" s="350"/>
      <c r="AB78" s="350"/>
      <c r="AC78" s="351"/>
      <c r="AD78" s="350"/>
      <c r="AE78" s="350"/>
      <c r="AF78" s="350"/>
      <c r="AH78" s="159"/>
      <c r="AI78" s="159"/>
      <c r="AJ78" s="159"/>
      <c r="AK78" s="159"/>
      <c r="AL78" s="159"/>
      <c r="AM78" s="159"/>
      <c r="AN78" s="159"/>
      <c r="AO78" s="159"/>
      <c r="AP78" s="159"/>
    </row>
  </sheetData>
  <sheetProtection/>
  <dataValidations count="1">
    <dataValidation allowBlank="1" sqref="A1:J8 K1:K6 K8 O6 A9:E12 G9:J12 L1:N12 O1:O4 O9:O54 P1:IV54 A13:N54 A79:IV65536 P55:Q55 C55:H56 I55 J55:O56 I64 Q60:Q63 P64:Q64 Q69:Q71 Q77:Q78 A55:B78 R55:IV78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C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</v>
      </c>
      <c r="F45" s="122">
        <f>COUNTIF(SETUP!__tr_el_list__,"&gt;0")</f>
        <v>0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</v>
      </c>
      <c r="F46" s="122" t="s">
        <v>92</v>
      </c>
      <c r="G46" s="282" t="e">
        <f>__tr_el_1</f>
        <v>#N/A</v>
      </c>
      <c r="H46" s="282" t="e">
        <f>__tr_el_2</f>
        <v>#N/A</v>
      </c>
      <c r="I46" s="282" t="e">
        <f>__tr_el_3</f>
        <v>#N/A</v>
      </c>
      <c r="J46" s="282" t="e">
        <f>__tr_el_4</f>
        <v>#N/A</v>
      </c>
      <c r="K46" s="282" t="e">
        <f>__tr_el_5</f>
        <v>#N/A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 t="e">
        <f>__tr_el_summ__</f>
        <v>#N/A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2019-04-16T14:09:28Z</cp:lastPrinted>
  <dcterms:created xsi:type="dcterms:W3CDTF">2005-01-23T20:54:58Z</dcterms:created>
  <dcterms:modified xsi:type="dcterms:W3CDTF">2019-04-18T12:44:35Z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TS_COMPETITION_ID">
    <vt:lpwstr>15.04.2019_21:12:35</vt:lpwstr>
  </property>
</Properties>
</file>