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2" yWindow="65524" windowWidth="7680" windowHeight="9588" tabRatio="929" activeTab="1"/>
  </bookViews>
  <sheets>
    <sheet name="SETUP" sheetId="1" r:id="rId1"/>
    <sheet name="FIGS_SL" sheetId="2" r:id="rId2"/>
    <sheet name="FIGS_SCORE" sheetId="3" r:id="rId3"/>
    <sheet name="FIGS_RES" sheetId="4" r:id="rId4"/>
  </sheets>
  <externalReferences>
    <externalReference r:id="rId7"/>
  </externalReferences>
  <definedNames>
    <definedName name="AUTO_SORT_OPTION" localSheetId="0">'SETUP'!$U$18</definedName>
    <definedName name="DATE_TIME_01">'SETUP'!$AI$2</definedName>
    <definedName name="DIRECT_SORT_OPTION" localSheetId="0">'SETUP'!$U$22</definedName>
    <definedName name="FIGDD1" hidden="1">'SETUP'!$D$19</definedName>
    <definedName name="FIGDD2" hidden="1">'SETUP'!$D$20</definedName>
    <definedName name="FIGDD3" hidden="1">'SETUP'!$D$21</definedName>
    <definedName name="FIGDD4" hidden="1">'SETUP'!$D$22</definedName>
    <definedName name="FIGID1" hidden="1">'SETUP'!$C$19</definedName>
    <definedName name="FIGID2" hidden="1">'SETUP'!$C$20</definedName>
    <definedName name="FIGID3" hidden="1">'SETUP'!$C$21</definedName>
    <definedName name="FIGID4" hidden="1">'SETUP'!$C$22</definedName>
    <definedName name="FIGNAME1" hidden="1">'SETUP'!$G$19</definedName>
    <definedName name="FIGNAME1_2">'SETUP'!$H$19</definedName>
    <definedName name="FIGNAME2" hidden="1">'SETUP'!$G$20</definedName>
    <definedName name="FIGNAME2_2">'SETUP'!$H$20</definedName>
    <definedName name="FIGNAME3" hidden="1">'SETUP'!$G$21</definedName>
    <definedName name="FIGNAME3_2">'SETUP'!$H$21</definedName>
    <definedName name="FIGNAME4" hidden="1">'SETUP'!$G$22</definedName>
    <definedName name="FIGNAME4_2">'SETUP'!$H$22</definedName>
    <definedName name="FIGPAN1" hidden="1">'SETUP'!$E$19</definedName>
    <definedName name="FIGPAN2" hidden="1">'SETUP'!$E$20</definedName>
    <definedName name="FIGPAN3" hidden="1">'SETUP'!$E$21</definedName>
    <definedName name="FIGPAN4" hidden="1">'SETUP'!$E$22</definedName>
    <definedName name="FIGS_GROUP" hidden="1">'SETUP'!$B$17</definedName>
    <definedName name="FIGS_GROUP_NAME">'SETUP'!$C$17</definedName>
    <definedName name="FIGS_PART" hidden="1">'SETUP'!$D$13</definedName>
    <definedName name="FIGS_RES_PROTO" localSheetId="3" hidden="1">'FIGS_RES'!$U$2:$W$2</definedName>
    <definedName name="FIGSDD" hidden="1">'SETUP'!$D$23</definedName>
    <definedName name="FIGSN1" hidden="1">'SETUP'!$F$19</definedName>
    <definedName name="FIGSN2" hidden="1">'SETUP'!$F$20</definedName>
    <definedName name="FIGSN3" hidden="1">'SETUP'!$F$21</definedName>
    <definedName name="FIGSN4" hidden="1">'SETUP'!$F$22</definedName>
    <definedName name="GRP_SORT_OPTION" hidden="1">'SETUP'!$U$16</definedName>
    <definedName name="ID" localSheetId="3" hidden="1">'FIGS_RES'!$Y$55:$Y$142</definedName>
    <definedName name="ID" localSheetId="2" hidden="1">'FIGS_SCORE'!$Y$55:$Y$582</definedName>
    <definedName name="ID" localSheetId="1" hidden="1">'FIGS_SL'!$Y$55:$Y$142</definedName>
    <definedName name="JUDGES_COUNT" localSheetId="2" hidden="1">'FIGS_SCORE'!$AA$3</definedName>
    <definedName name="JUDGESLIST_01">'SETUP'!$AI$3</definedName>
    <definedName name="JUDGESLIST_1">'SETUP'!$AH$15</definedName>
    <definedName name="JUDGESLIST_2">'SETUP'!$AH$29</definedName>
    <definedName name="JUDGESLIST_3">'SETUP'!$AL$15</definedName>
    <definedName name="JUDGESLIST_4">'SETUP'!$AL$29</definedName>
    <definedName name="PLACE_NUM" localSheetId="3">'FIGS_RES'!$A$55:$A$142</definedName>
    <definedName name="RES_PROTO" localSheetId="2" hidden="1">'FIGS_SCORE'!$T$1:$W$1</definedName>
    <definedName name="RES100" localSheetId="3">'FIGS_RES'!$U$55:$U$142</definedName>
    <definedName name="RES100" localSheetId="2">'FIGS_SCORE'!$U$55:$U$582</definedName>
    <definedName name="RES50" localSheetId="3">'FIGS_RES'!$V$55:$V$142</definedName>
    <definedName name="RES50" localSheetId="2">'FIGS_SCORE'!$V$55:$V$582</definedName>
    <definedName name="SCORES_PROTO" localSheetId="2" hidden="1">'FIGS_SCORE'!$I$1:$T$4</definedName>
    <definedName name="SKIP_PLACE_OPTION" hidden="1">'SETUP'!$U$13</definedName>
    <definedName name="SORT_RANGE" localSheetId="3">'FIGS_RES'!$A$55:$AF$142</definedName>
    <definedName name="SORT_RANGE" localSheetId="2">'FIGS_SCORE'!$A$55:$AF$582</definedName>
    <definedName name="SORT_RANGE" localSheetId="1">'FIGS_SL'!$A$55:$AF$142</definedName>
    <definedName name="SS_PANEL" localSheetId="0">'SETUP'!$X$2</definedName>
    <definedName name="SS_PANEL_ID" localSheetId="0">'SETUP'!$X$4</definedName>
    <definedName name="SS_PANEL_PATH" localSheetId="0">'SETUP'!$X$3</definedName>
    <definedName name="SS_PANEL_PROPERTY">'SETUP'!$U$19</definedName>
    <definedName name="SWIMMERS" localSheetId="3">'FIGS_RES'!$C$55:$C$142</definedName>
    <definedName name="TEAM_NAME_STYLE" localSheetId="0">'SETUP'!$I$54</definedName>
    <definedName name="TS_COMPETITION_ID" localSheetId="0">'SETUP'!$X$5</definedName>
    <definedName name="_xlnm.Print_Titles" localSheetId="3">'FIGS_RES'!$52:$54</definedName>
    <definedName name="_xlnm.Print_Titles" localSheetId="2">'FIGS_SCORE'!$52:$54</definedName>
    <definedName name="_xlnm.Print_Titles" localSheetId="1">'FIGS_SL'!$52:$54</definedName>
    <definedName name="_xlnm.Print_Area" localSheetId="3">'FIGS_RES'!$A$5:$V$142</definedName>
    <definedName name="_xlnm.Print_Area" localSheetId="2">'FIGS_SCORE'!$A$5:$V$581</definedName>
    <definedName name="_xlnm.Print_Area" localSheetId="1">'FIGS_SL'!$A$5:$V$142</definedName>
  </definedNames>
  <calcPr fullCalcOnLoad="1"/>
</workbook>
</file>

<file path=xl/comments1.xml><?xml version="1.0" encoding="utf-8"?>
<comments xmlns="http://schemas.openxmlformats.org/spreadsheetml/2006/main">
  <authors>
    <author>Nomad</author>
  </authors>
  <commentList>
    <comment ref="C52" authorId="0">
      <text>
        <r>
          <rPr>
            <sz val="11"/>
            <rFont val="Tahoma"/>
            <family val="2"/>
          </rPr>
          <t>В этом столбце должно быть имя.</t>
        </r>
      </text>
    </comment>
    <comment ref="U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U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U6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D13" authorId="0">
      <text>
        <r>
          <rPr>
            <sz val="11"/>
            <rFont val="Tahoma"/>
            <family val="2"/>
          </rPr>
          <t>Частичный результат обязательной программы. Используется только в этой книге.</t>
        </r>
      </text>
    </comment>
    <comment ref="T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T15" authorId="0">
      <text>
        <r>
          <rPr>
            <sz val="11"/>
            <rFont val="Tahoma"/>
            <family val="2"/>
          </rPr>
          <t>Колонка 32.</t>
        </r>
      </text>
    </comment>
    <comment ref="U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D18" authorId="0">
      <text>
        <r>
          <rPr>
            <sz val="11"/>
            <rFont val="Tahoma"/>
            <family val="2"/>
          </rPr>
          <t>Коэффициэнт сложности для каждой фигуры.
Эти значения необходимы для вычислений.
Копируется при импорте группы фигур.</t>
        </r>
      </text>
    </comment>
    <comment ref="D23" authorId="0">
      <text>
        <r>
          <rPr>
            <sz val="11"/>
            <rFont val="Tahoma"/>
            <family val="2"/>
          </rPr>
          <t>Коэффициэнт сложности группы фигур.</t>
        </r>
      </text>
    </comment>
    <comment ref="B17" authorId="0">
      <text>
        <r>
          <rPr>
            <sz val="11"/>
            <rFont val="Tahoma"/>
            <family val="2"/>
          </rPr>
          <t>Выбранная подгруппа.</t>
        </r>
      </text>
    </comment>
    <comment ref="E18" authorId="0">
      <text>
        <r>
          <rPr>
            <sz val="11"/>
            <rFont val="Tahoma"/>
            <family val="2"/>
          </rPr>
          <t>Назначенная бригада.</t>
        </r>
      </text>
    </comment>
    <comment ref="F18" authorId="0">
      <text>
        <r>
          <rPr>
            <sz val="11"/>
            <rFont val="Tahoma"/>
            <family val="2"/>
          </rPr>
          <t>Первый стартовый номер.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C17" authorId="0">
      <text>
        <r>
          <rPr>
            <sz val="11"/>
            <rFont val="Tahoma"/>
            <family val="2"/>
          </rPr>
          <t>Название выбранной группы. Копируется при импорте.</t>
        </r>
      </text>
    </comment>
    <comment ref="U19" authorId="0">
      <text>
        <r>
          <rPr>
            <sz val="12"/>
            <rFont val="Arial"/>
            <family val="2"/>
          </rPr>
          <t>Если этот файл был изменен с использованием функций разделения, то отображает его состояние.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T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G19" authorId="0">
      <text>
        <r>
          <rPr>
            <sz val="12"/>
            <rFont val="Tahoma"/>
            <family val="2"/>
          </rPr>
          <t>Первичное название, копируется при импорте.</t>
        </r>
      </text>
    </comment>
    <comment ref="H19" authorId="0">
      <text>
        <r>
          <rPr>
            <sz val="12"/>
            <rFont val="Tahoma"/>
            <family val="2"/>
          </rPr>
          <t>Вторичное название, копируется при импорте.</t>
        </r>
      </text>
    </comment>
    <comment ref="C18" authorId="0">
      <text>
        <r>
          <rPr>
            <sz val="11"/>
            <rFont val="Tahoma"/>
            <family val="2"/>
          </rPr>
          <t>Идентификатор для каждой фигуры.
Копируется при импорте группы фигур.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фигур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
Не изменяйте.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
Не изменяйте.</t>
        </r>
      </text>
    </comment>
  </commentList>
</comments>
</file>

<file path=xl/sharedStrings.xml><?xml version="1.0" encoding="utf-8"?>
<sst xmlns="http://schemas.openxmlformats.org/spreadsheetml/2006/main" count="1573" uniqueCount="200">
  <si>
    <t>РЕЗУЛЬТАТЫ</t>
  </si>
  <si>
    <t>Рефери</t>
  </si>
  <si>
    <t>Ассистент рефери</t>
  </si>
  <si>
    <t>Главный секретарь</t>
  </si>
  <si>
    <t>Наблюдатель</t>
  </si>
  <si>
    <t>Место</t>
  </si>
  <si>
    <t>ст.н.</t>
  </si>
  <si>
    <t>г.р.</t>
  </si>
  <si>
    <t>СТАРТОВЫЙ ЛИСТ</t>
  </si>
  <si>
    <t>пен.</t>
  </si>
  <si>
    <t>РЕЗ</t>
  </si>
  <si>
    <t>ОБ.ПР.</t>
  </si>
  <si>
    <t>ID</t>
  </si>
  <si>
    <t>Количество судей</t>
  </si>
  <si>
    <t>НАСТРОЙКА</t>
  </si>
  <si>
    <t>рез</t>
  </si>
  <si>
    <t>ст. н.</t>
  </si>
  <si>
    <t>Москва, Труд-1</t>
  </si>
  <si>
    <t>ЗОЗУЛИНА ЕКАТЕРИНА</t>
  </si>
  <si>
    <t>АНУФРИЕВА ВИКТОРИЯ</t>
  </si>
  <si>
    <t>Москва, МГФСО-1</t>
  </si>
  <si>
    <t>НОДИЯ НИНО</t>
  </si>
  <si>
    <t>Пустой ряд - конец списка</t>
  </si>
  <si>
    <t>=</t>
  </si>
  <si>
    <t>Не изменяйте значения ячеек в этих рядах !</t>
  </si>
  <si>
    <t>Обозначения</t>
  </si>
  <si>
    <t>Группировка</t>
  </si>
  <si>
    <t>Группа</t>
  </si>
  <si>
    <t>Для работы с этой книгой необходимо установить надстройку "SYN_SWIMM.xla"</t>
  </si>
  <si>
    <t>Пропуск ранга следующего результата</t>
  </si>
  <si>
    <t>ОБЯЗАТЕЛЬНАЯ ПРОГРАММА</t>
  </si>
  <si>
    <t>Формат списка (непрерывный список солисток)</t>
  </si>
  <si>
    <t>Команда</t>
  </si>
  <si>
    <t>Ф.И.</t>
  </si>
  <si>
    <t>ФИГ1</t>
  </si>
  <si>
    <t>ФИГ2</t>
  </si>
  <si>
    <t>ФИГ3</t>
  </si>
  <si>
    <t>ФИГ4</t>
  </si>
  <si>
    <t>DD</t>
  </si>
  <si>
    <t>Название</t>
  </si>
  <si>
    <t>при разделённом результате</t>
  </si>
  <si>
    <t>Группа фигур</t>
  </si>
  <si>
    <t>БРИГАДА 1</t>
  </si>
  <si>
    <t>БРИГАДА 2</t>
  </si>
  <si>
    <t>БРИГАДА 3</t>
  </si>
  <si>
    <t>БРИГАДА 4</t>
  </si>
  <si>
    <t>КС</t>
  </si>
  <si>
    <t>брг</t>
  </si>
  <si>
    <t>брг.</t>
  </si>
  <si>
    <t>Значения, введённые в желтые ячейки, будут отображены на всех листах этой книги.</t>
  </si>
  <si>
    <t>Шрифт для импорта списка</t>
  </si>
  <si>
    <t>Значения ячеек с судьями экспортируются на анализ.</t>
  </si>
  <si>
    <t>FIGURES</t>
  </si>
  <si>
    <t>START LIST</t>
  </si>
  <si>
    <t>RESULTS</t>
  </si>
  <si>
    <t>Панель</t>
  </si>
  <si>
    <t>Группа фигур:</t>
  </si>
  <si>
    <t>Стиль названия команды.</t>
  </si>
  <si>
    <t>Список участниц должен начинаться с ячейки R55C3.</t>
  </si>
  <si>
    <t>Выделенные этим цветом ячейки отображаются на всех листах.</t>
  </si>
  <si>
    <t>Ref</t>
  </si>
  <si>
    <t>AR</t>
  </si>
  <si>
    <t>Obs</t>
  </si>
  <si>
    <t>CR</t>
  </si>
  <si>
    <t>P1</t>
  </si>
  <si>
    <t>P2</t>
  </si>
  <si>
    <t>P3</t>
  </si>
  <si>
    <t>P4</t>
  </si>
  <si>
    <t>А. рефери (бр.1)</t>
  </si>
  <si>
    <t>А. рефери (бр.2)</t>
  </si>
  <si>
    <t>А. рефери (бр.3)</t>
  </si>
  <si>
    <t>А. рефери (бр.4)</t>
  </si>
  <si>
    <t>AR1</t>
  </si>
  <si>
    <t>AR2</t>
  </si>
  <si>
    <t>AR3</t>
  </si>
  <si>
    <t>AR4</t>
  </si>
  <si>
    <t>АР</t>
  </si>
  <si>
    <t>F1</t>
  </si>
  <si>
    <t>F2</t>
  </si>
  <si>
    <t>F3</t>
  </si>
  <si>
    <t>F4</t>
  </si>
  <si>
    <t>Прямая сортировка групп</t>
  </si>
  <si>
    <t>15.02.2019 8.00</t>
  </si>
  <si>
    <t>Сенько Л.В.</t>
  </si>
  <si>
    <t>Чехович Т.И.</t>
  </si>
  <si>
    <t>Губская Анисья</t>
  </si>
  <si>
    <t>Ермоленко Мария</t>
  </si>
  <si>
    <t>Савичева Надежда</t>
  </si>
  <si>
    <t>Балтинская Виктория</t>
  </si>
  <si>
    <t>Авсянская Виктория</t>
  </si>
  <si>
    <t>Шмарловская Полина</t>
  </si>
  <si>
    <t>Дуло Алена</t>
  </si>
  <si>
    <t>Быкова Руслана</t>
  </si>
  <si>
    <t>Каминская Валерия</t>
  </si>
  <si>
    <t>Линник Мария</t>
  </si>
  <si>
    <t>Балабаева Валерия</t>
  </si>
  <si>
    <t>Толмачева Диана</t>
  </si>
  <si>
    <t>Кабаева Вероника</t>
  </si>
  <si>
    <t>Сидорова Полина</t>
  </si>
  <si>
    <t>Ведерникова Мария</t>
  </si>
  <si>
    <t>Рябова Екатерина</t>
  </si>
  <si>
    <t>Мирончик Александра</t>
  </si>
  <si>
    <t>Ефимович Екатерина</t>
  </si>
  <si>
    <t>Аленская София</t>
  </si>
  <si>
    <t>Божок Дарья</t>
  </si>
  <si>
    <t>Кирьянова Дарья</t>
  </si>
  <si>
    <t>Сердюченко Анастасия</t>
  </si>
  <si>
    <t>Горбацевич Анна</t>
  </si>
  <si>
    <t>Зенченко Настасья</t>
  </si>
  <si>
    <t>Крученко Ольга</t>
  </si>
  <si>
    <t>Малышева Елизавета</t>
  </si>
  <si>
    <t>Глыбовская Мирослава</t>
  </si>
  <si>
    <t>Желткевич Любовь</t>
  </si>
  <si>
    <t>Нехай Алина</t>
  </si>
  <si>
    <t>Коростелева Юлия</t>
  </si>
  <si>
    <t>Пекун Мария</t>
  </si>
  <si>
    <t>Полойко Ника</t>
  </si>
  <si>
    <t>Пискун Вероника</t>
  </si>
  <si>
    <t>Лесовая Ксения</t>
  </si>
  <si>
    <t>Прощаева Александра</t>
  </si>
  <si>
    <t>Авраменок Варвара</t>
  </si>
  <si>
    <t>Талаева Мария</t>
  </si>
  <si>
    <t>Власова Ксения</t>
  </si>
  <si>
    <t>Соболевская Маргарита</t>
  </si>
  <si>
    <t>Андреенко Алина</t>
  </si>
  <si>
    <t>Бернат Анастасия</t>
  </si>
  <si>
    <t>Белгардова Полина</t>
  </si>
  <si>
    <t>Бушма Карина</t>
  </si>
  <si>
    <t>Вашкевич Моника</t>
  </si>
  <si>
    <t>Воронец Василиса</t>
  </si>
  <si>
    <t>Вяль Анна</t>
  </si>
  <si>
    <t>Головкова Анастасия</t>
  </si>
  <si>
    <t>Добровольская Анастасия</t>
  </si>
  <si>
    <t>Кудина Александра</t>
  </si>
  <si>
    <t>Кульба Варвара</t>
  </si>
  <si>
    <t>Кот Алёна</t>
  </si>
  <si>
    <t>Щепалова Ксения</t>
  </si>
  <si>
    <t>Яценко Анна</t>
  </si>
  <si>
    <t>Пузь Валерия</t>
  </si>
  <si>
    <t>Косовская Елизавета</t>
  </si>
  <si>
    <t>Липлянина Анастасия</t>
  </si>
  <si>
    <t>Жигалко Христина</t>
  </si>
  <si>
    <t>Кобурнеева Нелли</t>
  </si>
  <si>
    <t>Галясовская Виолетта</t>
  </si>
  <si>
    <t>Шиманская Валерия</t>
  </si>
  <si>
    <t>Змиевская Полина</t>
  </si>
  <si>
    <t>Лебедева Ксения</t>
  </si>
  <si>
    <t>Петраченко Александра</t>
  </si>
  <si>
    <t>Трацевская Яна</t>
  </si>
  <si>
    <t>Губицкая Виолетта</t>
  </si>
  <si>
    <t>Кузнецова Александра</t>
  </si>
  <si>
    <t>Силивончик Дженифер</t>
  </si>
  <si>
    <t>Кац Екатерина</t>
  </si>
  <si>
    <t>Кот Алена</t>
  </si>
  <si>
    <t>Лебедева Наталья</t>
  </si>
  <si>
    <t>Загорская Анастасия</t>
  </si>
  <si>
    <t>Довгаль Алина</t>
  </si>
  <si>
    <t>Бородачева Варвара</t>
  </si>
  <si>
    <t>Соколова Маргарита</t>
  </si>
  <si>
    <t>Климук Анна</t>
  </si>
  <si>
    <t>Крупенкова Маргарита</t>
  </si>
  <si>
    <t>Федорова Мария</t>
  </si>
  <si>
    <t>Круглей Анастасия</t>
  </si>
  <si>
    <t>Антонович Ксения</t>
  </si>
  <si>
    <t>Левицкая Олеся</t>
  </si>
  <si>
    <t>Галеня Виктория</t>
  </si>
  <si>
    <t>Грудовик Евгения</t>
  </si>
  <si>
    <t>2005</t>
  </si>
  <si>
    <t>2004</t>
  </si>
  <si>
    <t>2006</t>
  </si>
  <si>
    <t>2007</t>
  </si>
  <si>
    <t>2008</t>
  </si>
  <si>
    <t>МГ СДЮШОР ПРОФСОЮЗОВ</t>
  </si>
  <si>
    <t>Динамо-2</t>
  </si>
  <si>
    <t>Динамо-1</t>
  </si>
  <si>
    <t>РГУОР</t>
  </si>
  <si>
    <t>Минск-1</t>
  </si>
  <si>
    <t>Минск-2</t>
  </si>
  <si>
    <t xml:space="preserve">БО ЦОР </t>
  </si>
  <si>
    <t>10.02.2019_12:42:06</t>
  </si>
  <si>
    <t>разр.</t>
  </si>
  <si>
    <t>Ariana</t>
  </si>
  <si>
    <t>Rio</t>
  </si>
  <si>
    <t>240a</t>
  </si>
  <si>
    <t>Albatross 1/2 Ywist</t>
  </si>
  <si>
    <t>Swordtail</t>
  </si>
  <si>
    <t>Платц Е.В.</t>
  </si>
  <si>
    <t/>
  </si>
  <si>
    <t>Сахарук</t>
  </si>
  <si>
    <t>Лебедева</t>
  </si>
  <si>
    <t>Третьякова</t>
  </si>
  <si>
    <t>Бичун</t>
  </si>
  <si>
    <t>Дехтярь</t>
  </si>
  <si>
    <t>Санфирова</t>
  </si>
  <si>
    <t>Коблова</t>
  </si>
  <si>
    <t>Шишко</t>
  </si>
  <si>
    <t>Гурская</t>
  </si>
  <si>
    <t>Чехович</t>
  </si>
  <si>
    <t>Денисюк</t>
  </si>
  <si>
    <t>Шкулева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</si>
</sst>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_-* #,##0.000_р_._-;\-* #,##0.000_р_._-;_-* &quot;-&quot;??_р_._-;_-@_-"/>
    <numFmt numFmtId="179" formatCode="_-* #,##0.0_р_._-;\-* #,##0.0_р_._-;_-* &quot;-&quot;??_р_._-;_-@_-"/>
    <numFmt numFmtId="180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12"/>
      <name val="Tahoma"/>
      <family val="2"/>
    </font>
    <font>
      <i/>
      <sz val="12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3" fillId="0" borderId="0" xfId="0" applyNumberFormat="1" applyFont="1" applyAlignment="1" applyProtection="1">
      <alignment horizontal="left" vertical="center"/>
      <protection/>
    </xf>
    <xf numFmtId="1" fontId="13" fillId="0" borderId="0" xfId="35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9" fontId="11" fillId="34" borderId="10" xfId="65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5" borderId="0" xfId="0" applyFont="1" applyFill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49" fontId="11" fillId="35" borderId="0" xfId="58" applyNumberFormat="1" applyFont="1" applyFill="1" applyAlignment="1" applyProtection="1">
      <alignment horizontal="left" vertical="center"/>
      <protection/>
    </xf>
    <xf numFmtId="49" fontId="11" fillId="33" borderId="10" xfId="0" applyNumberFormat="1" applyFont="1" applyFill="1" applyBorder="1" applyAlignment="1" applyProtection="1">
      <alignment horizontal="left" vertical="center"/>
      <protection/>
    </xf>
    <xf numFmtId="0" fontId="10" fillId="35" borderId="0" xfId="58" applyNumberFormat="1" applyFont="1" applyFill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3" borderId="10" xfId="58" applyNumberFormat="1" applyFont="1" applyFill="1" applyBorder="1" applyAlignment="1" applyProtection="1">
      <alignment horizontal="left" vertical="center"/>
      <protection/>
    </xf>
    <xf numFmtId="49" fontId="11" fillId="35" borderId="0" xfId="58" applyNumberFormat="1" applyFont="1" applyFill="1" applyAlignment="1" applyProtection="1">
      <alignment horizontal="left" vertical="center"/>
      <protection locked="0"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172" fontId="11" fillId="0" borderId="0" xfId="58" applyNumberFormat="1" applyFont="1" applyFill="1" applyBorder="1" applyAlignment="1" applyProtection="1">
      <alignment horizontal="left" vertical="center"/>
      <protection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3" borderId="10" xfId="58" applyNumberFormat="1" applyFont="1" applyFill="1" applyBorder="1" applyAlignment="1" applyProtection="1">
      <alignment horizontal="center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39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1" fillId="0" borderId="0" xfId="58" applyNumberFormat="1" applyFont="1" applyFill="1" applyBorder="1" applyAlignment="1" applyProtection="1">
      <alignment horizontal="left" vertical="center"/>
      <protection/>
    </xf>
    <xf numFmtId="0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 applyProtection="1">
      <alignment horizontal="left" vertical="center"/>
      <protection locked="0"/>
    </xf>
    <xf numFmtId="0" fontId="11" fillId="0" borderId="0" xfId="60" applyFont="1" applyFill="1" applyBorder="1" applyAlignment="1" applyProtection="1">
      <alignment horizontal="center" vertical="center"/>
      <protection locked="0"/>
    </xf>
    <xf numFmtId="0" fontId="11" fillId="0" borderId="0" xfId="59" applyFont="1" applyFill="1" applyBorder="1" applyAlignment="1">
      <alignment horizontal="left" vertical="center"/>
      <protection/>
    </xf>
    <xf numFmtId="0" fontId="11" fillId="0" borderId="0" xfId="58" applyFont="1" applyFill="1" applyAlignment="1" applyProtection="1">
      <alignment horizontal="center" vertical="center"/>
      <protection/>
    </xf>
    <xf numFmtId="0" fontId="11" fillId="0" borderId="0" xfId="58" applyFont="1" applyFill="1" applyBorder="1" applyAlignment="1" applyProtection="1">
      <alignment horizontal="left" vertical="center"/>
      <protection/>
    </xf>
    <xf numFmtId="0" fontId="11" fillId="0" borderId="0" xfId="58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1" fontId="11" fillId="0" borderId="0" xfId="35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0" xfId="0" applyFont="1" applyFill="1" applyBorder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1" fillId="37" borderId="13" xfId="0" applyFont="1" applyFill="1" applyBorder="1" applyAlignment="1" applyProtection="1">
      <alignment horizontal="left" vertical="center"/>
      <protection/>
    </xf>
    <xf numFmtId="172" fontId="9" fillId="37" borderId="14" xfId="0" applyNumberFormat="1" applyFont="1" applyFill="1" applyBorder="1" applyAlignment="1" applyProtection="1">
      <alignment horizontal="center" vertical="center"/>
      <protection/>
    </xf>
    <xf numFmtId="0" fontId="11" fillId="37" borderId="15" xfId="0" applyNumberFormat="1" applyFont="1" applyFill="1" applyBorder="1" applyAlignment="1" applyProtection="1">
      <alignment horizontal="center" vertical="center"/>
      <protection/>
    </xf>
    <xf numFmtId="0" fontId="11" fillId="37" borderId="10" xfId="0" applyNumberFormat="1" applyFont="1" applyFill="1" applyBorder="1" applyAlignment="1" applyProtection="1">
      <alignment horizontal="center" vertical="center"/>
      <protection/>
    </xf>
    <xf numFmtId="0" fontId="11" fillId="37" borderId="10" xfId="0" applyFont="1" applyFill="1" applyBorder="1" applyAlignment="1" applyProtection="1">
      <alignment horizontal="left" vertical="center"/>
      <protection/>
    </xf>
    <xf numFmtId="0" fontId="11" fillId="37" borderId="10" xfId="0" applyFont="1" applyFill="1" applyBorder="1" applyAlignment="1" applyProtection="1">
      <alignment vertical="center"/>
      <protection/>
    </xf>
    <xf numFmtId="172" fontId="9" fillId="37" borderId="16" xfId="0" applyNumberFormat="1" applyFont="1" applyFill="1" applyBorder="1" applyAlignment="1" applyProtection="1">
      <alignment horizontal="center" vertical="center"/>
      <protection/>
    </xf>
    <xf numFmtId="172" fontId="9" fillId="34" borderId="17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0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left" vertical="center"/>
      <protection/>
    </xf>
    <xf numFmtId="0" fontId="11" fillId="0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6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172" fontId="11" fillId="0" borderId="0" xfId="60" applyNumberFormat="1" applyFont="1" applyAlignment="1" applyProtection="1">
      <alignment horizontal="left" vertical="center"/>
      <protection locked="0"/>
    </xf>
    <xf numFmtId="173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49" fontId="11" fillId="0" borderId="0" xfId="61" applyNumberFormat="1" applyFont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49" fontId="11" fillId="40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0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58" applyNumberFormat="1" applyFont="1" applyBorder="1" applyAlignment="1" applyProtection="1">
      <alignment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2" fontId="9" fillId="0" borderId="18" xfId="0" applyNumberFormat="1" applyFont="1" applyBorder="1" applyAlignment="1">
      <alignment horizontal="center" vertical="center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1" borderId="0" xfId="60" applyNumberFormat="1" applyFont="1" applyFill="1" applyBorder="1" applyAlignment="1" applyProtection="1">
      <alignment horizontal="center" vertical="center"/>
      <protection locked="0"/>
    </xf>
    <xf numFmtId="0" fontId="11" fillId="41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9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0" xfId="58" applyFont="1" applyBorder="1" applyAlignment="1">
      <alignment horizontal="left" vertical="center"/>
      <protection/>
    </xf>
    <xf numFmtId="0" fontId="11" fillId="0" borderId="0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11" fillId="0" borderId="0" xfId="58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1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0" fontId="16" fillId="0" borderId="12" xfId="34" applyNumberFormat="1" applyFont="1" applyFill="1" applyBorder="1" applyAlignment="1" applyProtection="1">
      <alignment horizontal="center" vertical="center"/>
      <protection locked="0"/>
    </xf>
    <xf numFmtId="180" fontId="11" fillId="0" borderId="0" xfId="58" applyNumberFormat="1" applyFont="1" applyBorder="1" applyAlignment="1">
      <alignment horizontal="left" vertical="center"/>
      <protection/>
    </xf>
    <xf numFmtId="180" fontId="9" fillId="0" borderId="0" xfId="58" applyNumberFormat="1" applyFont="1" applyAlignment="1">
      <alignment horizontal="left" vertical="center"/>
      <protection/>
    </xf>
    <xf numFmtId="49" fontId="9" fillId="0" borderId="0" xfId="35" applyNumberFormat="1" applyFont="1" applyAlignment="1" applyProtection="1">
      <alignment horizontal="left" vertical="center"/>
      <protection locked="0"/>
    </xf>
    <xf numFmtId="0" fontId="11" fillId="37" borderId="19" xfId="58" applyNumberFormat="1" applyFont="1" applyFill="1" applyBorder="1" applyAlignment="1" applyProtection="1">
      <alignment horizontal="left" vertical="center"/>
      <protection/>
    </xf>
    <xf numFmtId="0" fontId="11" fillId="0" borderId="20" xfId="58" applyNumberFormat="1" applyFont="1" applyBorder="1" applyAlignment="1" applyProtection="1">
      <alignment horizontal="center" vertical="center"/>
      <protection/>
    </xf>
    <xf numFmtId="49" fontId="11" fillId="40" borderId="11" xfId="58" applyNumberFormat="1" applyFont="1" applyFill="1" applyBorder="1" applyAlignment="1">
      <alignment horizontal="center" vertical="center"/>
      <protection/>
    </xf>
    <xf numFmtId="49" fontId="11" fillId="0" borderId="11" xfId="58" applyNumberFormat="1" applyFont="1" applyBorder="1" applyAlignment="1" applyProtection="1">
      <alignment horizontal="center" vertical="center"/>
      <protection locked="0"/>
    </xf>
    <xf numFmtId="0" fontId="11" fillId="0" borderId="11" xfId="58" applyFont="1" applyBorder="1" applyAlignment="1" applyProtection="1">
      <alignment horizontal="left" vertical="center"/>
      <protection locked="0"/>
    </xf>
    <xf numFmtId="0" fontId="11" fillId="0" borderId="11" xfId="58" applyNumberFormat="1" applyFont="1" applyBorder="1" applyAlignment="1" applyProtection="1">
      <alignment horizontal="left" vertical="center"/>
      <protection locked="0"/>
    </xf>
    <xf numFmtId="172" fontId="11" fillId="0" borderId="11" xfId="58" applyNumberFormat="1" applyFont="1" applyBorder="1" applyAlignment="1" applyProtection="1">
      <alignment horizontal="left" vertical="center"/>
      <protection locked="0"/>
    </xf>
    <xf numFmtId="49" fontId="10" fillId="40" borderId="0" xfId="58" applyNumberFormat="1" applyFont="1" applyFill="1" applyBorder="1" applyAlignment="1">
      <alignment horizontal="lef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11" fillId="0" borderId="0" xfId="58" applyFont="1" applyBorder="1" applyAlignment="1" applyProtection="1">
      <alignment horizontal="left" vertical="center"/>
      <protection locked="0"/>
    </xf>
    <xf numFmtId="172" fontId="11" fillId="0" borderId="0" xfId="58" applyNumberFormat="1" applyFont="1" applyBorder="1" applyAlignment="1" applyProtection="1">
      <alignment horizontal="left" vertical="center"/>
      <protection locked="0"/>
    </xf>
    <xf numFmtId="49" fontId="11" fillId="40" borderId="0" xfId="58" applyNumberFormat="1" applyFont="1" applyFill="1" applyBorder="1" applyAlignment="1">
      <alignment horizontal="center" vertical="center"/>
      <protection/>
    </xf>
    <xf numFmtId="49" fontId="11" fillId="0" borderId="0" xfId="58" applyNumberFormat="1" applyFont="1" applyBorder="1" applyAlignment="1" applyProtection="1">
      <alignment horizontal="center" vertical="center"/>
      <protection locked="0"/>
    </xf>
    <xf numFmtId="0" fontId="11" fillId="0" borderId="0" xfId="58" applyNumberFormat="1" applyFont="1" applyBorder="1" applyAlignment="1" applyProtection="1">
      <alignment horizontal="center" vertical="center"/>
      <protection locked="0"/>
    </xf>
    <xf numFmtId="0" fontId="9" fillId="0" borderId="0" xfId="58" applyNumberFormat="1" applyFont="1" applyBorder="1" applyAlignment="1" applyProtection="1">
      <alignment horizontal="left" vertical="center"/>
      <protection locked="0"/>
    </xf>
    <xf numFmtId="49" fontId="9" fillId="0" borderId="0" xfId="58" applyNumberFormat="1" applyFont="1" applyBorder="1" applyAlignment="1" applyProtection="1">
      <alignment horizontal="left" vertical="center"/>
      <protection locked="0"/>
    </xf>
    <xf numFmtId="0" fontId="11" fillId="0" borderId="11" xfId="58" applyNumberFormat="1" applyFont="1" applyBorder="1" applyAlignment="1" applyProtection="1">
      <alignment horizontal="center" vertical="center"/>
      <protection locked="0"/>
    </xf>
    <xf numFmtId="0" fontId="9" fillId="0" borderId="11" xfId="58" applyNumberFormat="1" applyFont="1" applyBorder="1" applyAlignment="1" applyProtection="1">
      <alignment horizontal="left" vertical="center"/>
      <protection locked="0"/>
    </xf>
    <xf numFmtId="49" fontId="9" fillId="0" borderId="11" xfId="58" applyNumberFormat="1" applyFont="1" applyBorder="1" applyAlignment="1" applyProtection="1">
      <alignment horizontal="left" vertical="center"/>
      <protection locked="0"/>
    </xf>
    <xf numFmtId="180" fontId="11" fillId="0" borderId="11" xfId="58" applyNumberFormat="1" applyFont="1" applyBorder="1" applyAlignment="1">
      <alignment horizontal="left" vertical="center"/>
      <protection/>
    </xf>
    <xf numFmtId="172" fontId="9" fillId="0" borderId="11" xfId="58" applyNumberFormat="1" applyFont="1" applyBorder="1" applyAlignment="1">
      <alignment horizontal="left" vertical="center"/>
      <protection/>
    </xf>
    <xf numFmtId="180" fontId="9" fillId="0" borderId="11" xfId="58" applyNumberFormat="1" applyFont="1" applyBorder="1" applyAlignment="1">
      <alignment horizontal="left" vertical="center"/>
      <protection/>
    </xf>
    <xf numFmtId="173" fontId="9" fillId="0" borderId="11" xfId="58" applyNumberFormat="1" applyFont="1" applyBorder="1" applyAlignment="1" applyProtection="1">
      <alignment horizontal="left" vertical="center"/>
      <protection locked="0"/>
    </xf>
    <xf numFmtId="173" fontId="11" fillId="0" borderId="11" xfId="58" applyNumberFormat="1" applyFont="1" applyBorder="1" applyAlignment="1" applyProtection="1">
      <alignment horizontal="left" vertical="center"/>
      <protection locked="0"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NumberFormat="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180" fontId="17" fillId="0" borderId="0" xfId="0" applyNumberFormat="1" applyFont="1" applyAlignment="1" applyProtection="1">
      <alignment horizontal="center" vertical="center"/>
      <protection locked="0"/>
    </xf>
    <xf numFmtId="180" fontId="17" fillId="0" borderId="0" xfId="6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61" applyNumberFormat="1" applyFont="1" applyAlignment="1">
      <alignment horizontal="center" vertical="center"/>
      <protection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172" fontId="11" fillId="0" borderId="0" xfId="58" applyNumberFormat="1" applyFont="1" applyBorder="1" applyAlignment="1">
      <alignment horizontal="center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49" fontId="11" fillId="0" borderId="0" xfId="58" applyNumberFormat="1" applyFont="1" applyBorder="1" applyAlignment="1">
      <alignment horizontal="center" vertical="center"/>
      <protection/>
    </xf>
    <xf numFmtId="49" fontId="10" fillId="0" borderId="0" xfId="58" applyNumberFormat="1" applyFont="1" applyFill="1" applyBorder="1" applyAlignment="1">
      <alignment horizontal="left" vertical="center"/>
      <protection/>
    </xf>
    <xf numFmtId="180" fontId="11" fillId="0" borderId="0" xfId="0" applyNumberFormat="1" applyFont="1" applyAlignment="1" applyProtection="1">
      <alignment horizontal="left" vertical="center"/>
      <protection locked="0"/>
    </xf>
    <xf numFmtId="180" fontId="11" fillId="0" borderId="0" xfId="60" applyNumberFormat="1" applyFont="1" applyAlignment="1" applyProtection="1">
      <alignment horizontal="left" vertical="center"/>
      <protection locked="0"/>
    </xf>
    <xf numFmtId="180" fontId="11" fillId="0" borderId="0" xfId="60" applyNumberFormat="1" applyFont="1" applyBorder="1" applyAlignment="1" applyProtection="1">
      <alignment horizontal="left" vertical="center"/>
      <protection/>
    </xf>
    <xf numFmtId="180" fontId="11" fillId="0" borderId="0" xfId="0" applyNumberFormat="1" applyFont="1" applyAlignment="1" applyProtection="1">
      <alignment horizontal="left" vertical="center"/>
      <protection/>
    </xf>
    <xf numFmtId="180" fontId="11" fillId="0" borderId="0" xfId="58" applyNumberFormat="1" applyFont="1" applyAlignment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60" applyNumberFormat="1" applyFont="1" applyAlignment="1" applyProtection="1">
      <alignment horizontal="left" vertical="center"/>
      <protection locked="0"/>
    </xf>
    <xf numFmtId="173" fontId="9" fillId="0" borderId="0" xfId="6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180" fontId="17" fillId="0" borderId="0" xfId="58" applyNumberFormat="1" applyFont="1" applyAlignment="1">
      <alignment horizontal="center" vertical="center"/>
      <protection/>
    </xf>
    <xf numFmtId="18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1" fillId="42" borderId="0" xfId="0" applyNumberFormat="1" applyFont="1" applyFill="1" applyAlignment="1" applyProtection="1">
      <alignment horizontal="center" vertical="center"/>
      <protection locked="0"/>
    </xf>
    <xf numFmtId="0" fontId="11" fillId="42" borderId="0" xfId="61" applyNumberFormat="1" applyFont="1" applyFill="1" applyAlignment="1">
      <alignment horizontal="left" vertical="center"/>
      <protection/>
    </xf>
    <xf numFmtId="0" fontId="11" fillId="42" borderId="0" xfId="0" applyFont="1" applyFill="1" applyAlignment="1" applyProtection="1">
      <alignment horizontal="left" vertical="center"/>
      <protection locked="0"/>
    </xf>
    <xf numFmtId="0" fontId="11" fillId="42" borderId="0" xfId="61" applyFont="1" applyFill="1" applyAlignment="1">
      <alignment horizontal="left" vertical="center"/>
      <protection/>
    </xf>
    <xf numFmtId="49" fontId="11" fillId="42" borderId="0" xfId="61" applyNumberFormat="1" applyFont="1" applyFill="1" applyAlignment="1">
      <alignment horizontal="center" vertical="center"/>
      <protection/>
    </xf>
    <xf numFmtId="0" fontId="11" fillId="42" borderId="0" xfId="61" applyFont="1" applyFill="1" applyAlignment="1">
      <alignment horizontal="left" vertical="center" shrinkToFit="1"/>
      <protection/>
    </xf>
    <xf numFmtId="0" fontId="9" fillId="42" borderId="0" xfId="37" applyFont="1" applyFill="1" applyProtection="1">
      <alignment horizontal="left" vertical="center"/>
      <protection locked="0"/>
    </xf>
    <xf numFmtId="0" fontId="11" fillId="42" borderId="0" xfId="0" applyFont="1" applyFill="1" applyAlignment="1" applyProtection="1">
      <alignment horizontal="center" vertical="center"/>
      <protection locked="0"/>
    </xf>
    <xf numFmtId="0" fontId="11" fillId="42" borderId="0" xfId="59" applyFont="1" applyFill="1" applyBorder="1" applyAlignment="1">
      <alignment horizontal="left" vertical="center"/>
      <protection/>
    </xf>
    <xf numFmtId="180" fontId="11" fillId="42" borderId="0" xfId="58" applyNumberFormat="1" applyFont="1" applyFill="1" applyBorder="1" applyAlignment="1">
      <alignment horizontal="left" vertical="center"/>
      <protection/>
    </xf>
    <xf numFmtId="172" fontId="9" fillId="42" borderId="0" xfId="58" applyNumberFormat="1" applyFont="1" applyFill="1" applyBorder="1" applyAlignment="1">
      <alignment horizontal="left" vertical="center"/>
      <protection/>
    </xf>
    <xf numFmtId="180" fontId="9" fillId="42" borderId="0" xfId="58" applyNumberFormat="1" applyFont="1" applyFill="1" applyAlignment="1">
      <alignment horizontal="left" vertical="center"/>
      <protection/>
    </xf>
    <xf numFmtId="49" fontId="11" fillId="42" borderId="0" xfId="58" applyNumberFormat="1" applyFont="1" applyFill="1" applyBorder="1" applyAlignment="1">
      <alignment horizontal="center" vertical="center"/>
      <protection/>
    </xf>
    <xf numFmtId="0" fontId="11" fillId="42" borderId="0" xfId="58" applyFont="1" applyFill="1" applyBorder="1" applyAlignment="1">
      <alignment horizontal="left" vertical="center"/>
      <protection/>
    </xf>
    <xf numFmtId="0" fontId="9" fillId="42" borderId="0" xfId="58" applyFont="1" applyFill="1" applyBorder="1" applyAlignment="1">
      <alignment horizontal="left" vertical="center"/>
      <protection/>
    </xf>
    <xf numFmtId="172" fontId="11" fillId="42" borderId="0" xfId="58" applyNumberFormat="1" applyFont="1" applyFill="1" applyBorder="1" applyAlignment="1">
      <alignment horizontal="center" vertical="center"/>
      <protection/>
    </xf>
    <xf numFmtId="172" fontId="11" fillId="42" borderId="0" xfId="58" applyNumberFormat="1" applyFont="1" applyFill="1" applyBorder="1" applyAlignment="1">
      <alignment horizontal="left" vertical="center"/>
      <protection/>
    </xf>
    <xf numFmtId="0" fontId="9" fillId="42" borderId="0" xfId="0" applyFont="1" applyFill="1" applyAlignment="1" applyProtection="1">
      <alignment horizontal="left" vertical="center"/>
      <protection locked="0"/>
    </xf>
    <xf numFmtId="0" fontId="10" fillId="42" borderId="0" xfId="58" applyFont="1" applyFill="1" applyBorder="1" applyAlignment="1">
      <alignment horizontal="left" vertical="center"/>
      <protection/>
    </xf>
    <xf numFmtId="0" fontId="11" fillId="42" borderId="0" xfId="61" applyFont="1" applyFill="1" applyAlignment="1">
      <alignment horizontal="center" vertical="center"/>
      <protection/>
    </xf>
    <xf numFmtId="49" fontId="11" fillId="42" borderId="0" xfId="59" applyNumberFormat="1" applyFont="1" applyFill="1" applyBorder="1" applyAlignment="1">
      <alignment horizontal="left" vertical="center"/>
      <protection/>
    </xf>
    <xf numFmtId="0" fontId="11" fillId="42" borderId="0" xfId="57" applyFont="1" applyFill="1" applyBorder="1" applyAlignment="1">
      <alignment horizontal="left" vertical="center"/>
      <protection/>
    </xf>
    <xf numFmtId="0" fontId="11" fillId="42" borderId="0" xfId="61" applyNumberFormat="1" applyFont="1" applyFill="1" applyAlignment="1">
      <alignment horizontal="center" vertical="center"/>
      <protection/>
    </xf>
    <xf numFmtId="172" fontId="11" fillId="39" borderId="12" xfId="34" applyNumberFormat="1" applyFont="1" applyFill="1" applyBorder="1" applyAlignment="1" applyProtection="1">
      <alignment horizontal="left" vertical="center"/>
      <protection/>
    </xf>
    <xf numFmtId="0" fontId="11" fillId="36" borderId="12" xfId="34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51</xdr:row>
      <xdr:rowOff>28575</xdr:rowOff>
    </xdr:from>
    <xdr:ext cx="542925" cy="495300"/>
    <xdr:sp>
      <xdr:nvSpPr>
        <xdr:cNvPr id="1" name="AutoShape 51"/>
        <xdr:cNvSpPr>
          <a:spLocks/>
        </xdr:cNvSpPr>
      </xdr:nvSpPr>
      <xdr:spPr>
        <a:xfrm>
          <a:off x="952500" y="9134475"/>
          <a:ext cx="542925" cy="495300"/>
        </a:xfrm>
        <a:prstGeom prst="downArrow">
          <a:avLst>
            <a:gd name="adj1" fmla="val -4999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6"/>
  <sheetViews>
    <sheetView zoomScale="75" zoomScaleNormal="75" zoomScalePageLayoutView="0" workbookViewId="0" topLeftCell="A1">
      <pane xSplit="18" topLeftCell="AG1" activePane="topRight" state="frozen"/>
      <selection pane="topLeft" activeCell="I32" sqref="I32"/>
      <selection pane="topRight" activeCell="AH32" sqref="AH32"/>
    </sheetView>
  </sheetViews>
  <sheetFormatPr defaultColWidth="9.125" defaultRowHeight="12.75"/>
  <cols>
    <col min="1" max="1" width="7.50390625" style="125" bestFit="1" customWidth="1"/>
    <col min="2" max="2" width="7.00390625" style="124" customWidth="1"/>
    <col min="3" max="3" width="7.50390625" style="115" customWidth="1"/>
    <col min="4" max="4" width="7.00390625" style="127" customWidth="1"/>
    <col min="5" max="6" width="6.375" style="127" customWidth="1"/>
    <col min="7" max="7" width="5.625" style="127" customWidth="1"/>
    <col min="8" max="8" width="4.375" style="115" customWidth="1"/>
    <col min="9" max="13" width="7.625" style="127" customWidth="1"/>
    <col min="14" max="14" width="5.625" style="127" customWidth="1"/>
    <col min="15" max="15" width="5.625" style="125" customWidth="1"/>
    <col min="16" max="16" width="4.375" style="115" bestFit="1" customWidth="1"/>
    <col min="17" max="17" width="2.875" style="115" customWidth="1"/>
    <col min="18" max="18" width="3.625" style="127" customWidth="1"/>
    <col min="19" max="19" width="9.125" style="115" customWidth="1"/>
    <col min="20" max="20" width="5.375" style="115" bestFit="1" customWidth="1"/>
    <col min="21" max="21" width="10.00390625" style="115" bestFit="1" customWidth="1"/>
    <col min="22" max="22" width="9.125" style="125" customWidth="1"/>
    <col min="23" max="23" width="10.00390625" style="124" customWidth="1"/>
    <col min="24" max="25" width="9.125" style="124" hidden="1" customWidth="1"/>
    <col min="26" max="28" width="9.125" style="125" hidden="1" customWidth="1"/>
    <col min="29" max="29" width="9.125" style="126" hidden="1" customWidth="1"/>
    <col min="30" max="31" width="9.125" style="125" hidden="1" customWidth="1"/>
    <col min="32" max="32" width="10.875" style="125" customWidth="1"/>
    <col min="33" max="33" width="4.50390625" style="125" customWidth="1"/>
    <col min="34" max="34" width="22.50390625" style="125" customWidth="1"/>
    <col min="35" max="35" width="18.125" style="125" customWidth="1"/>
    <col min="36" max="36" width="16.00390625" style="125" customWidth="1"/>
    <col min="37" max="37" width="4.375" style="125" customWidth="1"/>
    <col min="38" max="38" width="20.50390625" style="127" customWidth="1"/>
    <col min="39" max="39" width="17.875" style="127" customWidth="1"/>
    <col min="40" max="16384" width="9.125" style="127" customWidth="1"/>
  </cols>
  <sheetData>
    <row r="1" spans="1:38" s="4" customFormat="1" ht="31.5" customHeight="1">
      <c r="A1" s="23"/>
      <c r="B1" s="1" t="s">
        <v>28</v>
      </c>
      <c r="O1" s="23"/>
      <c r="Q1" s="5"/>
      <c r="R1" s="24"/>
      <c r="S1" s="5"/>
      <c r="T1" s="5"/>
      <c r="U1" s="5"/>
      <c r="V1" s="12"/>
      <c r="W1" s="12"/>
      <c r="X1" s="12"/>
      <c r="Y1" s="12"/>
      <c r="Z1" s="12"/>
      <c r="AA1" s="5"/>
      <c r="AB1" s="5"/>
      <c r="AD1" s="5"/>
      <c r="AE1" s="5"/>
      <c r="AF1" s="12"/>
      <c r="AG1" s="5"/>
      <c r="AH1" s="5"/>
      <c r="AI1" s="12"/>
      <c r="AJ1" s="12"/>
      <c r="AK1" s="12"/>
      <c r="AL1" s="5"/>
    </row>
    <row r="2" spans="1:42" s="4" customFormat="1" ht="17.25">
      <c r="A2" s="23"/>
      <c r="B2" s="2" t="s">
        <v>58</v>
      </c>
      <c r="O2" s="23"/>
      <c r="Q2" s="5"/>
      <c r="R2" s="24"/>
      <c r="S2" s="5"/>
      <c r="T2" s="2" t="s">
        <v>25</v>
      </c>
      <c r="V2" s="12"/>
      <c r="W2" s="12"/>
      <c r="X2" s="3">
        <v>0</v>
      </c>
      <c r="Y2" s="12"/>
      <c r="AA2" s="5"/>
      <c r="AB2" s="5"/>
      <c r="AD2" s="5"/>
      <c r="AE2" s="5"/>
      <c r="AF2" s="12"/>
      <c r="AG2" s="5"/>
      <c r="AI2" s="25" t="s">
        <v>82</v>
      </c>
      <c r="AJ2" s="12"/>
      <c r="AK2" s="12"/>
      <c r="AL2" s="5"/>
      <c r="AN2" s="6"/>
      <c r="AP2" s="6"/>
    </row>
    <row r="3" spans="1:42" s="4" customFormat="1" ht="17.25">
      <c r="A3" s="23"/>
      <c r="B3" s="5"/>
      <c r="O3" s="23"/>
      <c r="Q3" s="5"/>
      <c r="R3" s="24"/>
      <c r="S3" s="5"/>
      <c r="V3" s="12"/>
      <c r="W3" s="12"/>
      <c r="X3" s="26" t="s">
        <v>187</v>
      </c>
      <c r="Y3" s="12"/>
      <c r="AA3" s="5"/>
      <c r="AB3" s="5"/>
      <c r="AD3" s="5"/>
      <c r="AE3" s="5"/>
      <c r="AF3" s="12"/>
      <c r="AG3" s="5"/>
      <c r="AI3" s="27" t="s">
        <v>30</v>
      </c>
      <c r="AJ3" s="12"/>
      <c r="AK3" s="12"/>
      <c r="AL3" s="5"/>
      <c r="AN3" s="6"/>
      <c r="AP3" s="16"/>
    </row>
    <row r="4" spans="1:41" s="4" customFormat="1" ht="17.25">
      <c r="A4" s="23"/>
      <c r="B4" s="7" t="s">
        <v>31</v>
      </c>
      <c r="D4" s="28"/>
      <c r="E4" s="29"/>
      <c r="F4" s="28"/>
      <c r="G4" s="30"/>
      <c r="I4" s="31"/>
      <c r="J4" s="32"/>
      <c r="K4" s="32"/>
      <c r="L4" s="33"/>
      <c r="M4" s="34"/>
      <c r="N4" s="12"/>
      <c r="O4" s="12"/>
      <c r="P4" s="5"/>
      <c r="Q4" s="5"/>
      <c r="T4" s="5">
        <v>1</v>
      </c>
      <c r="U4" s="35"/>
      <c r="V4" s="36"/>
      <c r="W4" s="12"/>
      <c r="X4" s="37"/>
      <c r="Y4" s="12"/>
      <c r="Z4" s="8"/>
      <c r="AA4" s="5"/>
      <c r="AB4" s="5"/>
      <c r="AD4" s="5"/>
      <c r="AE4" s="5"/>
      <c r="AF4" s="12"/>
      <c r="AG4" s="5"/>
      <c r="AH4" s="38" t="s">
        <v>1</v>
      </c>
      <c r="AI4" s="39" t="s">
        <v>83</v>
      </c>
      <c r="AJ4" s="39"/>
      <c r="AK4" s="12" t="s">
        <v>60</v>
      </c>
      <c r="AL4" s="5"/>
      <c r="AN4" s="15"/>
      <c r="AO4" s="6"/>
    </row>
    <row r="5" spans="1:41" s="4" customFormat="1" ht="17.25">
      <c r="A5" s="23"/>
      <c r="B5" s="9" t="s">
        <v>22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5"/>
      <c r="P5" s="16"/>
      <c r="Q5" s="16"/>
      <c r="R5" s="40"/>
      <c r="S5" s="5"/>
      <c r="T5" s="5">
        <v>2</v>
      </c>
      <c r="U5" s="41"/>
      <c r="V5" s="12"/>
      <c r="W5" s="12"/>
      <c r="X5" s="42" t="s">
        <v>179</v>
      </c>
      <c r="Y5" s="12"/>
      <c r="Z5" s="12"/>
      <c r="AA5" s="5"/>
      <c r="AB5" s="5"/>
      <c r="AD5" s="5"/>
      <c r="AE5" s="5"/>
      <c r="AF5" s="12"/>
      <c r="AG5" s="5"/>
      <c r="AH5" s="38" t="s">
        <v>2</v>
      </c>
      <c r="AI5" s="39" t="s">
        <v>84</v>
      </c>
      <c r="AJ5" s="39"/>
      <c r="AK5" s="12" t="s">
        <v>61</v>
      </c>
      <c r="AL5" s="5"/>
      <c r="AN5" s="15"/>
      <c r="AO5" s="6"/>
    </row>
    <row r="6" spans="1:41" s="4" customFormat="1" ht="17.25">
      <c r="A6" s="23"/>
      <c r="B6" s="34"/>
      <c r="C6" s="43" t="s">
        <v>18</v>
      </c>
      <c r="D6" s="44"/>
      <c r="E6" s="45"/>
      <c r="F6" s="46"/>
      <c r="G6" s="47"/>
      <c r="H6" s="48">
        <v>90</v>
      </c>
      <c r="I6" s="49" t="s">
        <v>17</v>
      </c>
      <c r="J6" s="46"/>
      <c r="K6" s="46"/>
      <c r="L6" s="50"/>
      <c r="M6" s="51"/>
      <c r="N6" s="52"/>
      <c r="O6" s="53"/>
      <c r="P6" s="54"/>
      <c r="Q6" s="54"/>
      <c r="R6" s="40"/>
      <c r="S6" s="5"/>
      <c r="T6" s="5">
        <v>3</v>
      </c>
      <c r="U6" s="55"/>
      <c r="V6" s="12"/>
      <c r="W6" s="12"/>
      <c r="X6" s="12"/>
      <c r="Y6" s="12"/>
      <c r="Z6" s="12"/>
      <c r="AA6" s="5"/>
      <c r="AB6" s="5"/>
      <c r="AD6" s="5"/>
      <c r="AE6" s="5"/>
      <c r="AF6" s="12"/>
      <c r="AG6" s="5"/>
      <c r="AH6" s="38" t="s">
        <v>4</v>
      </c>
      <c r="AI6" s="39"/>
      <c r="AJ6" s="39"/>
      <c r="AK6" s="12" t="s">
        <v>62</v>
      </c>
      <c r="AL6" s="5"/>
      <c r="AN6" s="15"/>
      <c r="AO6" s="16"/>
    </row>
    <row r="7" spans="1:41" s="4" customFormat="1" ht="17.25">
      <c r="A7" s="23"/>
      <c r="B7" s="34"/>
      <c r="C7" s="43" t="s">
        <v>21</v>
      </c>
      <c r="D7" s="44"/>
      <c r="E7" s="45"/>
      <c r="F7" s="46"/>
      <c r="G7" s="47"/>
      <c r="H7" s="48">
        <v>91</v>
      </c>
      <c r="I7" s="49" t="s">
        <v>20</v>
      </c>
      <c r="J7" s="46"/>
      <c r="K7" s="46"/>
      <c r="L7" s="50"/>
      <c r="M7" s="51"/>
      <c r="N7" s="52"/>
      <c r="O7" s="53"/>
      <c r="P7" s="54"/>
      <c r="Q7" s="54"/>
      <c r="R7" s="40"/>
      <c r="T7" s="5"/>
      <c r="V7" s="12"/>
      <c r="W7" s="12"/>
      <c r="X7" s="12"/>
      <c r="Y7" s="12"/>
      <c r="AB7" s="5"/>
      <c r="AD7" s="5"/>
      <c r="AE7" s="5"/>
      <c r="AF7" s="12"/>
      <c r="AG7" s="5"/>
      <c r="AH7" s="38" t="s">
        <v>3</v>
      </c>
      <c r="AI7" s="39" t="s">
        <v>186</v>
      </c>
      <c r="AJ7" s="39"/>
      <c r="AK7" s="12" t="s">
        <v>63</v>
      </c>
      <c r="AL7" s="5"/>
      <c r="AN7" s="15"/>
      <c r="AO7" s="6"/>
    </row>
    <row r="8" spans="1:38" s="4" customFormat="1" ht="17.25">
      <c r="A8" s="23"/>
      <c r="B8" s="34"/>
      <c r="C8" s="43" t="s">
        <v>19</v>
      </c>
      <c r="D8" s="44"/>
      <c r="E8" s="45"/>
      <c r="F8" s="46"/>
      <c r="G8" s="47"/>
      <c r="H8" s="48">
        <v>90</v>
      </c>
      <c r="I8" s="49" t="s">
        <v>17</v>
      </c>
      <c r="J8" s="46"/>
      <c r="K8" s="46"/>
      <c r="L8" s="50"/>
      <c r="M8" s="51"/>
      <c r="N8" s="52"/>
      <c r="O8" s="53"/>
      <c r="P8" s="54"/>
      <c r="Q8" s="54"/>
      <c r="R8" s="40"/>
      <c r="T8" s="5"/>
      <c r="U8" s="56"/>
      <c r="V8" s="12"/>
      <c r="W8" s="12"/>
      <c r="X8" s="12"/>
      <c r="Y8" s="12"/>
      <c r="AB8" s="5"/>
      <c r="AD8" s="5"/>
      <c r="AE8" s="5"/>
      <c r="AF8" s="12"/>
      <c r="AG8" s="5"/>
      <c r="AH8" s="38" t="s">
        <v>68</v>
      </c>
      <c r="AI8" s="39"/>
      <c r="AJ8" s="39"/>
      <c r="AK8" s="12" t="s">
        <v>72</v>
      </c>
      <c r="AL8" s="5"/>
    </row>
    <row r="9" spans="1:37" s="4" customFormat="1" ht="17.25">
      <c r="A9" s="23"/>
      <c r="B9" s="56"/>
      <c r="C9" s="57"/>
      <c r="D9" s="58"/>
      <c r="E9" s="58"/>
      <c r="F9" s="58"/>
      <c r="G9" s="58"/>
      <c r="H9" s="59"/>
      <c r="I9" s="57"/>
      <c r="J9" s="58"/>
      <c r="K9" s="58"/>
      <c r="L9" s="58"/>
      <c r="M9" s="58"/>
      <c r="N9" s="60"/>
      <c r="O9" s="61"/>
      <c r="P9" s="59"/>
      <c r="Q9" s="62"/>
      <c r="R9" s="40"/>
      <c r="T9" s="5"/>
      <c r="U9" s="56"/>
      <c r="V9" s="12"/>
      <c r="W9" s="12"/>
      <c r="X9" s="12"/>
      <c r="Y9" s="12"/>
      <c r="Z9" s="5"/>
      <c r="AA9" s="5"/>
      <c r="AB9" s="5"/>
      <c r="AD9" s="5"/>
      <c r="AE9" s="5"/>
      <c r="AF9" s="12"/>
      <c r="AH9" s="38" t="s">
        <v>69</v>
      </c>
      <c r="AI9" s="39"/>
      <c r="AJ9" s="39"/>
      <c r="AK9" s="4" t="s">
        <v>73</v>
      </c>
    </row>
    <row r="10" spans="1:37" s="4" customFormat="1" ht="17.25">
      <c r="A10" s="63"/>
      <c r="B10" s="56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40"/>
      <c r="V10" s="12"/>
      <c r="W10" s="12"/>
      <c r="X10" s="12"/>
      <c r="Y10" s="12"/>
      <c r="Z10" s="5"/>
      <c r="AA10" s="5"/>
      <c r="AB10" s="5"/>
      <c r="AD10" s="5"/>
      <c r="AE10" s="5"/>
      <c r="AF10" s="12"/>
      <c r="AH10" s="38" t="s">
        <v>70</v>
      </c>
      <c r="AI10" s="39"/>
      <c r="AJ10" s="39"/>
      <c r="AK10" s="4" t="s">
        <v>74</v>
      </c>
    </row>
    <row r="11" spans="1:40" s="4" customFormat="1" ht="17.25">
      <c r="A11" s="63"/>
      <c r="B11" s="10" t="s">
        <v>14</v>
      </c>
      <c r="C11" s="57"/>
      <c r="D11" s="58"/>
      <c r="E11" s="58"/>
      <c r="F11" s="58"/>
      <c r="G11" s="58"/>
      <c r="H11" s="59"/>
      <c r="I11" s="57"/>
      <c r="J11" s="58"/>
      <c r="K11" s="58"/>
      <c r="L11" s="58"/>
      <c r="M11" s="58"/>
      <c r="N11" s="60"/>
      <c r="O11" s="61"/>
      <c r="P11" s="59"/>
      <c r="Q11" s="62"/>
      <c r="R11" s="40"/>
      <c r="T11" s="11" t="s">
        <v>29</v>
      </c>
      <c r="U11" s="6"/>
      <c r="V11" s="15"/>
      <c r="W11" s="66"/>
      <c r="X11" s="12"/>
      <c r="Y11" s="12"/>
      <c r="Z11" s="5"/>
      <c r="AA11" s="5"/>
      <c r="AB11" s="5"/>
      <c r="AD11" s="5"/>
      <c r="AE11" s="5"/>
      <c r="AF11" s="12"/>
      <c r="AH11" s="38" t="s">
        <v>71</v>
      </c>
      <c r="AI11" s="39"/>
      <c r="AJ11" s="39"/>
      <c r="AK11" s="4" t="s">
        <v>75</v>
      </c>
      <c r="AN11" s="23"/>
    </row>
    <row r="12" spans="1:40" s="4" customFormat="1" ht="17.25">
      <c r="A12" s="63"/>
      <c r="D12" s="16"/>
      <c r="E12" s="16"/>
      <c r="F12" s="16"/>
      <c r="G12" s="16"/>
      <c r="H12" s="6"/>
      <c r="I12" s="16"/>
      <c r="J12" s="58"/>
      <c r="K12" s="58"/>
      <c r="L12" s="58"/>
      <c r="M12" s="58"/>
      <c r="N12" s="60"/>
      <c r="O12" s="61"/>
      <c r="P12" s="59"/>
      <c r="Q12" s="62"/>
      <c r="R12" s="40"/>
      <c r="S12" s="5"/>
      <c r="T12" s="11" t="s">
        <v>40</v>
      </c>
      <c r="U12" s="6"/>
      <c r="V12" s="15"/>
      <c r="W12" s="66"/>
      <c r="X12" s="12"/>
      <c r="Y12" s="12"/>
      <c r="AB12" s="5"/>
      <c r="AD12" s="5"/>
      <c r="AE12" s="5"/>
      <c r="AF12" s="12"/>
      <c r="AN12" s="23"/>
    </row>
    <row r="13" spans="1:40" s="4" customFormat="1" ht="20.25" customHeight="1">
      <c r="A13" s="63"/>
      <c r="B13" s="67" t="s">
        <v>11</v>
      </c>
      <c r="D13" s="13">
        <v>1</v>
      </c>
      <c r="E13" s="15" t="s">
        <v>23</v>
      </c>
      <c r="F13" s="305">
        <f>FIGS_PART</f>
        <v>1</v>
      </c>
      <c r="G13" s="305"/>
      <c r="H13" s="6"/>
      <c r="I13" s="16"/>
      <c r="J13" s="58"/>
      <c r="K13" s="58"/>
      <c r="L13" s="58"/>
      <c r="M13" s="58"/>
      <c r="N13" s="60"/>
      <c r="O13" s="61"/>
      <c r="P13" s="59"/>
      <c r="Q13" s="62"/>
      <c r="R13" s="40"/>
      <c r="S13" s="5"/>
      <c r="T13" s="68"/>
      <c r="U13" s="15" t="b">
        <v>1</v>
      </c>
      <c r="V13" s="15"/>
      <c r="W13" s="66"/>
      <c r="X13" s="12"/>
      <c r="Y13" s="12"/>
      <c r="AB13" s="5"/>
      <c r="AD13" s="5"/>
      <c r="AE13" s="5"/>
      <c r="AF13" s="12"/>
      <c r="AH13" s="5" t="s">
        <v>51</v>
      </c>
      <c r="AN13" s="23"/>
    </row>
    <row r="14" spans="1:32" s="4" customFormat="1" ht="20.25" customHeight="1" thickBot="1">
      <c r="A14" s="63"/>
      <c r="H14" s="6"/>
      <c r="I14" s="16"/>
      <c r="J14" s="58"/>
      <c r="K14" s="58"/>
      <c r="L14" s="58"/>
      <c r="M14" s="58"/>
      <c r="N14" s="60"/>
      <c r="O14" s="61"/>
      <c r="P14" s="59"/>
      <c r="Q14" s="62"/>
      <c r="R14" s="40"/>
      <c r="S14" s="6"/>
      <c r="T14" s="68"/>
      <c r="V14" s="15"/>
      <c r="X14" s="12"/>
      <c r="Y14" s="12"/>
      <c r="Z14" s="5"/>
      <c r="AA14" s="5"/>
      <c r="AB14" s="5"/>
      <c r="AD14" s="5"/>
      <c r="AE14" s="5"/>
      <c r="AF14" s="12"/>
    </row>
    <row r="15" spans="1:39" s="16" customFormat="1" ht="18" thickBot="1">
      <c r="A15" s="69"/>
      <c r="B15" s="9" t="s">
        <v>49</v>
      </c>
      <c r="C15" s="6"/>
      <c r="H15" s="6"/>
      <c r="J15" s="70"/>
      <c r="K15" s="70"/>
      <c r="L15" s="70"/>
      <c r="M15" s="70"/>
      <c r="N15" s="70"/>
      <c r="O15" s="71"/>
      <c r="P15" s="70"/>
      <c r="Q15" s="70"/>
      <c r="R15" s="40"/>
      <c r="S15" s="6"/>
      <c r="T15" s="14" t="s">
        <v>26</v>
      </c>
      <c r="V15" s="15"/>
      <c r="W15" s="66"/>
      <c r="X15" s="66"/>
      <c r="Y15" s="66"/>
      <c r="Z15" s="5"/>
      <c r="AA15" s="5"/>
      <c r="AB15" s="6"/>
      <c r="AC15" s="6"/>
      <c r="AD15" s="6"/>
      <c r="AE15" s="6"/>
      <c r="AF15" s="15"/>
      <c r="AG15" s="5"/>
      <c r="AH15" s="27" t="s">
        <v>42</v>
      </c>
      <c r="AI15" s="226" t="s">
        <v>64</v>
      </c>
      <c r="AJ15" s="12"/>
      <c r="AK15" s="5"/>
      <c r="AL15" s="27" t="s">
        <v>44</v>
      </c>
      <c r="AM15" s="226" t="s">
        <v>66</v>
      </c>
    </row>
    <row r="16" spans="2:39" s="16" customFormat="1" ht="21" customHeight="1">
      <c r="B16" s="14" t="s">
        <v>41</v>
      </c>
      <c r="G16" s="70"/>
      <c r="H16" s="70"/>
      <c r="I16" s="70"/>
      <c r="J16" s="70"/>
      <c r="K16" s="70"/>
      <c r="L16" s="70"/>
      <c r="M16" s="70"/>
      <c r="N16" s="70"/>
      <c r="O16" s="71"/>
      <c r="P16" s="70"/>
      <c r="Q16" s="70"/>
      <c r="R16" s="70"/>
      <c r="S16" s="6"/>
      <c r="U16" s="16" t="b">
        <v>1</v>
      </c>
      <c r="V16" s="66"/>
      <c r="W16" s="66"/>
      <c r="X16" s="66"/>
      <c r="Y16" s="66"/>
      <c r="Z16" s="6"/>
      <c r="AA16" s="17"/>
      <c r="AB16" s="6"/>
      <c r="AC16" s="6"/>
      <c r="AD16" s="6"/>
      <c r="AE16" s="6"/>
      <c r="AF16" s="15"/>
      <c r="AG16" s="72">
        <v>1</v>
      </c>
      <c r="AH16" s="39" t="s">
        <v>188</v>
      </c>
      <c r="AI16" s="225"/>
      <c r="AJ16" s="12"/>
      <c r="AK16" s="72">
        <v>1</v>
      </c>
      <c r="AL16" s="39"/>
      <c r="AM16" s="225"/>
    </row>
    <row r="17" spans="2:39" s="16" customFormat="1" ht="19.5" customHeight="1">
      <c r="B17" s="73">
        <v>2</v>
      </c>
      <c r="C17" s="18"/>
      <c r="S17" s="6"/>
      <c r="V17" s="66"/>
      <c r="W17" s="66"/>
      <c r="X17" s="66"/>
      <c r="Y17" s="66"/>
      <c r="AA17" s="17"/>
      <c r="AB17" s="6"/>
      <c r="AC17" s="6"/>
      <c r="AD17" s="6"/>
      <c r="AE17" s="6"/>
      <c r="AF17" s="15"/>
      <c r="AG17" s="72">
        <v>2</v>
      </c>
      <c r="AH17" s="39" t="s">
        <v>189</v>
      </c>
      <c r="AI17" s="39"/>
      <c r="AJ17" s="12"/>
      <c r="AK17" s="72">
        <v>2</v>
      </c>
      <c r="AL17" s="39"/>
      <c r="AM17" s="39"/>
    </row>
    <row r="18" spans="2:39" s="16" customFormat="1" ht="19.5" customHeight="1" thickBot="1">
      <c r="B18" s="74"/>
      <c r="C18" s="75" t="s">
        <v>12</v>
      </c>
      <c r="D18" s="76" t="s">
        <v>38</v>
      </c>
      <c r="E18" s="75" t="s">
        <v>48</v>
      </c>
      <c r="F18" s="76" t="s">
        <v>6</v>
      </c>
      <c r="G18" s="19" t="s">
        <v>39</v>
      </c>
      <c r="S18" s="6"/>
      <c r="T18" s="14" t="s">
        <v>55</v>
      </c>
      <c r="U18" s="6"/>
      <c r="V18" s="15"/>
      <c r="W18" s="66"/>
      <c r="X18" s="66"/>
      <c r="Y18" s="66"/>
      <c r="AA18" s="6"/>
      <c r="AB18" s="6"/>
      <c r="AC18" s="6"/>
      <c r="AD18" s="6"/>
      <c r="AE18" s="6"/>
      <c r="AF18" s="15"/>
      <c r="AG18" s="72">
        <v>3</v>
      </c>
      <c r="AH18" s="39" t="s">
        <v>190</v>
      </c>
      <c r="AI18" s="39"/>
      <c r="AJ18" s="12"/>
      <c r="AK18" s="72">
        <v>3</v>
      </c>
      <c r="AL18" s="39"/>
      <c r="AM18" s="39"/>
    </row>
    <row r="19" spans="2:39" s="16" customFormat="1" ht="19.5" customHeight="1">
      <c r="B19" s="77" t="s">
        <v>34</v>
      </c>
      <c r="C19" s="78">
        <v>423</v>
      </c>
      <c r="D19" s="79">
        <v>2.2</v>
      </c>
      <c r="E19" s="80">
        <v>1</v>
      </c>
      <c r="F19" s="81">
        <v>1</v>
      </c>
      <c r="G19" s="82" t="s">
        <v>181</v>
      </c>
      <c r="H19" s="83"/>
      <c r="S19" s="6"/>
      <c r="U19" s="16" t="str">
        <f>IF(AND(SS_PANEL&lt;3,NOT(ISBLANK(SS_PANEL_ID)),0&lt;SS_PANEL),IF(SS_PANEL=1,IF(NOT(ISBLANK(SS_PANEL_PATH)),"Бригады 1,2","Нет"),"Бригады 3,4"),"Нет")</f>
        <v>Нет</v>
      </c>
      <c r="W19" s="6"/>
      <c r="X19" s="6"/>
      <c r="Y19" s="6"/>
      <c r="Z19" s="6"/>
      <c r="AA19" s="6"/>
      <c r="AB19" s="6"/>
      <c r="AC19" s="15"/>
      <c r="AD19" s="6"/>
      <c r="AE19" s="6"/>
      <c r="AF19" s="15"/>
      <c r="AG19" s="72">
        <v>4</v>
      </c>
      <c r="AH19" s="39" t="s">
        <v>191</v>
      </c>
      <c r="AI19" s="39"/>
      <c r="AJ19" s="12"/>
      <c r="AK19" s="72">
        <v>4</v>
      </c>
      <c r="AL19" s="39"/>
      <c r="AM19" s="39"/>
    </row>
    <row r="20" spans="2:39" s="16" customFormat="1" ht="19.5" customHeight="1">
      <c r="B20" s="77" t="s">
        <v>35</v>
      </c>
      <c r="C20" s="78">
        <v>143</v>
      </c>
      <c r="D20" s="84">
        <v>3.1</v>
      </c>
      <c r="E20" s="80">
        <v>2</v>
      </c>
      <c r="F20" s="81">
        <v>45</v>
      </c>
      <c r="G20" s="82" t="s">
        <v>182</v>
      </c>
      <c r="H20" s="83"/>
      <c r="S20" s="6"/>
      <c r="W20" s="6"/>
      <c r="X20" s="6"/>
      <c r="Y20" s="6"/>
      <c r="Z20" s="6"/>
      <c r="AA20" s="6"/>
      <c r="AB20" s="6"/>
      <c r="AC20" s="15"/>
      <c r="AD20" s="6"/>
      <c r="AE20" s="6"/>
      <c r="AF20" s="15"/>
      <c r="AG20" s="72">
        <v>5</v>
      </c>
      <c r="AH20" s="39" t="s">
        <v>192</v>
      </c>
      <c r="AI20" s="39"/>
      <c r="AJ20" s="12"/>
      <c r="AK20" s="72">
        <v>5</v>
      </c>
      <c r="AL20" s="39"/>
      <c r="AM20" s="39"/>
    </row>
    <row r="21" spans="2:39" s="16" customFormat="1" ht="19.5" customHeight="1">
      <c r="B21" s="77" t="s">
        <v>36</v>
      </c>
      <c r="C21" s="78" t="s">
        <v>183</v>
      </c>
      <c r="D21" s="84">
        <v>2.2</v>
      </c>
      <c r="E21" s="80">
        <v>1</v>
      </c>
      <c r="F21" s="81">
        <v>23</v>
      </c>
      <c r="G21" s="82" t="s">
        <v>184</v>
      </c>
      <c r="H21" s="83"/>
      <c r="S21" s="6"/>
      <c r="T21" s="14" t="s">
        <v>81</v>
      </c>
      <c r="V21" s="15"/>
      <c r="W21" s="66"/>
      <c r="X21" s="66"/>
      <c r="Y21" s="66"/>
      <c r="AA21" s="6"/>
      <c r="AB21" s="6"/>
      <c r="AC21" s="6"/>
      <c r="AD21" s="6"/>
      <c r="AE21" s="6"/>
      <c r="AF21" s="15"/>
      <c r="AG21" s="72">
        <v>6</v>
      </c>
      <c r="AH21" s="39" t="s">
        <v>193</v>
      </c>
      <c r="AI21" s="39"/>
      <c r="AJ21" s="15"/>
      <c r="AK21" s="72">
        <v>6</v>
      </c>
      <c r="AL21" s="39"/>
      <c r="AM21" s="39"/>
    </row>
    <row r="22" spans="1:39" s="16" customFormat="1" ht="19.5" customHeight="1">
      <c r="A22" s="74"/>
      <c r="B22" s="77" t="s">
        <v>37</v>
      </c>
      <c r="C22" s="78">
        <v>403</v>
      </c>
      <c r="D22" s="84">
        <v>2.3</v>
      </c>
      <c r="E22" s="80">
        <v>2</v>
      </c>
      <c r="F22" s="81">
        <v>67</v>
      </c>
      <c r="G22" s="82" t="s">
        <v>185</v>
      </c>
      <c r="H22" s="83"/>
      <c r="O22" s="15"/>
      <c r="P22" s="6"/>
      <c r="Q22" s="6"/>
      <c r="U22" s="16" t="b">
        <v>1</v>
      </c>
      <c r="V22" s="15"/>
      <c r="W22" s="66"/>
      <c r="X22" s="66"/>
      <c r="Y22" s="66"/>
      <c r="AA22" s="6"/>
      <c r="AB22" s="6"/>
      <c r="AC22" s="6"/>
      <c r="AD22" s="6"/>
      <c r="AE22" s="6"/>
      <c r="AF22" s="15"/>
      <c r="AG22" s="72">
        <v>7</v>
      </c>
      <c r="AH22" s="39"/>
      <c r="AI22" s="39"/>
      <c r="AJ22" s="15"/>
      <c r="AK22" s="72">
        <v>7</v>
      </c>
      <c r="AL22" s="39"/>
      <c r="AM22" s="39"/>
    </row>
    <row r="23" spans="1:40" s="16" customFormat="1" ht="19.5" customHeight="1" thickBot="1">
      <c r="A23" s="74"/>
      <c r="B23" s="74"/>
      <c r="D23" s="85">
        <f>SUM(D19:D22)</f>
        <v>9.8</v>
      </c>
      <c r="O23" s="15"/>
      <c r="P23" s="6"/>
      <c r="Q23" s="6"/>
      <c r="S23" s="6"/>
      <c r="V23" s="15"/>
      <c r="W23" s="66"/>
      <c r="X23" s="66"/>
      <c r="Y23" s="66"/>
      <c r="AA23" s="6"/>
      <c r="AB23" s="6"/>
      <c r="AC23" s="6"/>
      <c r="AD23" s="6"/>
      <c r="AE23" s="6"/>
      <c r="AF23" s="15"/>
      <c r="AG23" s="72">
        <v>8</v>
      </c>
      <c r="AH23" s="39"/>
      <c r="AI23" s="39"/>
      <c r="AJ23" s="15"/>
      <c r="AK23" s="72">
        <v>8</v>
      </c>
      <c r="AL23" s="39"/>
      <c r="AM23" s="39"/>
      <c r="AN23" s="86"/>
    </row>
    <row r="24" spans="1:40" s="16" customFormat="1" ht="19.5" customHeight="1">
      <c r="A24" s="15"/>
      <c r="O24" s="15"/>
      <c r="P24" s="6"/>
      <c r="Q24" s="6"/>
      <c r="S24" s="6"/>
      <c r="W24" s="15"/>
      <c r="X24" s="66"/>
      <c r="Y24" s="66"/>
      <c r="AA24" s="6"/>
      <c r="AB24" s="6"/>
      <c r="AC24" s="6"/>
      <c r="AD24" s="6"/>
      <c r="AE24" s="6"/>
      <c r="AF24" s="15"/>
      <c r="AG24" s="72">
        <v>9</v>
      </c>
      <c r="AH24" s="39"/>
      <c r="AI24" s="39"/>
      <c r="AJ24" s="15"/>
      <c r="AK24" s="72">
        <v>9</v>
      </c>
      <c r="AL24" s="39"/>
      <c r="AM24" s="39"/>
      <c r="AN24" s="86"/>
    </row>
    <row r="25" spans="1:39" s="16" customFormat="1" ht="15" hidden="1">
      <c r="A25" s="15"/>
      <c r="O25" s="15"/>
      <c r="P25" s="6"/>
      <c r="Q25" s="6"/>
      <c r="S25" s="6"/>
      <c r="T25" s="6"/>
      <c r="U25" s="6"/>
      <c r="V25" s="15"/>
      <c r="W25" s="66"/>
      <c r="X25" s="66"/>
      <c r="Y25" s="66"/>
      <c r="AA25" s="6"/>
      <c r="AB25" s="15"/>
      <c r="AC25" s="15"/>
      <c r="AD25" s="15"/>
      <c r="AE25" s="15"/>
      <c r="AF25" s="15"/>
      <c r="AG25" s="72">
        <v>10</v>
      </c>
      <c r="AH25" s="39"/>
      <c r="AI25" s="39"/>
      <c r="AJ25" s="15"/>
      <c r="AK25" s="72">
        <v>10</v>
      </c>
      <c r="AL25" s="39"/>
      <c r="AM25" s="39"/>
    </row>
    <row r="26" spans="1:39" s="16" customFormat="1" ht="15" hidden="1">
      <c r="A26" s="15"/>
      <c r="B26" s="87"/>
      <c r="C26" s="6"/>
      <c r="H26" s="6"/>
      <c r="O26" s="15"/>
      <c r="P26" s="6"/>
      <c r="Q26" s="6"/>
      <c r="S26" s="6"/>
      <c r="T26" s="6"/>
      <c r="U26" s="6"/>
      <c r="V26" s="15"/>
      <c r="W26" s="66"/>
      <c r="X26" s="66"/>
      <c r="Y26" s="66"/>
      <c r="AA26" s="6"/>
      <c r="AB26" s="15"/>
      <c r="AC26" s="15"/>
      <c r="AD26" s="15"/>
      <c r="AE26" s="15"/>
      <c r="AF26" s="15"/>
      <c r="AG26" s="72">
        <v>11</v>
      </c>
      <c r="AH26" s="39"/>
      <c r="AI26" s="39"/>
      <c r="AJ26" s="15"/>
      <c r="AK26" s="72">
        <v>11</v>
      </c>
      <c r="AL26" s="39"/>
      <c r="AM26" s="39"/>
    </row>
    <row r="27" spans="1:39" s="16" customFormat="1" ht="15" hidden="1">
      <c r="A27" s="15"/>
      <c r="B27" s="87"/>
      <c r="C27" s="6"/>
      <c r="H27" s="6"/>
      <c r="O27" s="15"/>
      <c r="P27" s="6"/>
      <c r="Q27" s="6"/>
      <c r="S27" s="6"/>
      <c r="T27" s="6"/>
      <c r="U27" s="6"/>
      <c r="V27" s="15"/>
      <c r="W27" s="66"/>
      <c r="X27" s="66"/>
      <c r="Y27" s="66"/>
      <c r="AA27" s="6"/>
      <c r="AB27" s="15"/>
      <c r="AC27" s="15"/>
      <c r="AD27" s="15"/>
      <c r="AE27" s="15"/>
      <c r="AF27" s="15"/>
      <c r="AG27" s="72">
        <v>12</v>
      </c>
      <c r="AH27" s="39"/>
      <c r="AI27" s="39"/>
      <c r="AJ27" s="15"/>
      <c r="AK27" s="72">
        <v>12</v>
      </c>
      <c r="AL27" s="39"/>
      <c r="AM27" s="39"/>
    </row>
    <row r="28" spans="1:32" s="16" customFormat="1" ht="18" thickBot="1">
      <c r="A28" s="15"/>
      <c r="B28" s="87"/>
      <c r="C28" s="6"/>
      <c r="H28" s="6"/>
      <c r="O28" s="15"/>
      <c r="P28" s="6"/>
      <c r="Q28" s="6"/>
      <c r="S28" s="6"/>
      <c r="T28" s="6"/>
      <c r="U28" s="6"/>
      <c r="V28" s="15"/>
      <c r="W28" s="66"/>
      <c r="X28" s="66"/>
      <c r="Y28" s="66"/>
      <c r="AA28" s="6"/>
      <c r="AB28" s="15"/>
      <c r="AC28" s="15"/>
      <c r="AD28" s="15"/>
      <c r="AE28" s="15"/>
      <c r="AF28" s="15"/>
    </row>
    <row r="29" spans="1:39" s="16" customFormat="1" ht="18" thickBot="1">
      <c r="A29" s="15"/>
      <c r="B29" s="87"/>
      <c r="C29" s="6"/>
      <c r="H29" s="6"/>
      <c r="O29" s="15"/>
      <c r="P29" s="6"/>
      <c r="Q29" s="6"/>
      <c r="S29" s="6"/>
      <c r="T29" s="6"/>
      <c r="U29" s="6"/>
      <c r="V29" s="15"/>
      <c r="W29" s="66"/>
      <c r="X29" s="66"/>
      <c r="Y29" s="66"/>
      <c r="AA29" s="6"/>
      <c r="AB29" s="15"/>
      <c r="AC29" s="15"/>
      <c r="AD29" s="15"/>
      <c r="AE29" s="15"/>
      <c r="AF29" s="15"/>
      <c r="AG29" s="5"/>
      <c r="AH29" s="27" t="s">
        <v>43</v>
      </c>
      <c r="AI29" s="226" t="s">
        <v>65</v>
      </c>
      <c r="AJ29" s="15"/>
      <c r="AK29" s="5"/>
      <c r="AL29" s="27" t="s">
        <v>45</v>
      </c>
      <c r="AM29" s="226" t="s">
        <v>67</v>
      </c>
    </row>
    <row r="30" spans="1:39" s="16" customFormat="1" ht="17.25">
      <c r="A30" s="15"/>
      <c r="B30" s="87"/>
      <c r="C30" s="6"/>
      <c r="H30" s="6"/>
      <c r="O30" s="15"/>
      <c r="P30" s="6"/>
      <c r="Q30" s="6"/>
      <c r="S30" s="6"/>
      <c r="T30" s="6"/>
      <c r="U30" s="6"/>
      <c r="V30" s="15"/>
      <c r="W30" s="66"/>
      <c r="X30" s="66"/>
      <c r="Y30" s="66"/>
      <c r="AA30" s="6"/>
      <c r="AB30" s="15"/>
      <c r="AC30" s="15"/>
      <c r="AD30" s="15"/>
      <c r="AE30" s="15"/>
      <c r="AF30" s="15"/>
      <c r="AG30" s="72">
        <v>1</v>
      </c>
      <c r="AH30" s="39" t="s">
        <v>194</v>
      </c>
      <c r="AI30" s="225"/>
      <c r="AK30" s="72">
        <v>1</v>
      </c>
      <c r="AL30" s="39"/>
      <c r="AM30" s="225"/>
    </row>
    <row r="31" spans="1:39" s="16" customFormat="1" ht="17.25">
      <c r="A31" s="15"/>
      <c r="B31" s="87"/>
      <c r="C31" s="6"/>
      <c r="H31" s="6"/>
      <c r="O31" s="15"/>
      <c r="P31" s="6"/>
      <c r="Q31" s="6"/>
      <c r="S31" s="6"/>
      <c r="T31" s="6"/>
      <c r="U31" s="6"/>
      <c r="V31" s="15"/>
      <c r="W31" s="66"/>
      <c r="X31" s="66"/>
      <c r="Y31" s="66"/>
      <c r="AA31" s="6"/>
      <c r="AB31" s="15"/>
      <c r="AC31" s="15"/>
      <c r="AD31" s="15"/>
      <c r="AE31" s="15"/>
      <c r="AF31" s="15"/>
      <c r="AG31" s="72">
        <v>2</v>
      </c>
      <c r="AH31" s="39" t="s">
        <v>195</v>
      </c>
      <c r="AI31" s="39"/>
      <c r="AK31" s="72">
        <v>2</v>
      </c>
      <c r="AL31" s="39"/>
      <c r="AM31" s="39"/>
    </row>
    <row r="32" spans="1:39" s="16" customFormat="1" ht="17.25">
      <c r="A32" s="15"/>
      <c r="B32" s="87"/>
      <c r="C32" s="6"/>
      <c r="H32" s="6"/>
      <c r="O32" s="15"/>
      <c r="P32" s="6"/>
      <c r="Q32" s="6"/>
      <c r="S32" s="6"/>
      <c r="T32" s="6"/>
      <c r="U32" s="6"/>
      <c r="V32" s="15"/>
      <c r="W32" s="66"/>
      <c r="X32" s="66"/>
      <c r="Y32" s="66"/>
      <c r="AA32" s="6"/>
      <c r="AB32" s="15"/>
      <c r="AC32" s="15"/>
      <c r="AD32" s="15"/>
      <c r="AE32" s="15"/>
      <c r="AF32" s="15"/>
      <c r="AG32" s="72">
        <v>3</v>
      </c>
      <c r="AH32" s="39" t="s">
        <v>199</v>
      </c>
      <c r="AI32" s="39"/>
      <c r="AJ32" s="15"/>
      <c r="AK32" s="72">
        <v>3</v>
      </c>
      <c r="AL32" s="39"/>
      <c r="AM32" s="39"/>
    </row>
    <row r="33" spans="1:39" s="16" customFormat="1" ht="17.25">
      <c r="A33" s="15"/>
      <c r="B33" s="87"/>
      <c r="C33" s="6"/>
      <c r="H33" s="6"/>
      <c r="O33" s="15"/>
      <c r="P33" s="6"/>
      <c r="Q33" s="6"/>
      <c r="S33" s="6"/>
      <c r="T33" s="6"/>
      <c r="U33" s="6"/>
      <c r="V33" s="15"/>
      <c r="W33" s="66"/>
      <c r="X33" s="66"/>
      <c r="Y33" s="66"/>
      <c r="AA33" s="6"/>
      <c r="AB33" s="15"/>
      <c r="AC33" s="15"/>
      <c r="AD33" s="15"/>
      <c r="AE33" s="15"/>
      <c r="AF33" s="15"/>
      <c r="AG33" s="72">
        <v>4</v>
      </c>
      <c r="AH33" s="39" t="s">
        <v>196</v>
      </c>
      <c r="AI33" s="39"/>
      <c r="AJ33" s="15"/>
      <c r="AK33" s="72">
        <v>4</v>
      </c>
      <c r="AL33" s="39"/>
      <c r="AM33" s="39"/>
    </row>
    <row r="34" spans="1:39" s="16" customFormat="1" ht="17.25">
      <c r="A34" s="15"/>
      <c r="B34" s="87"/>
      <c r="C34" s="6"/>
      <c r="H34" s="6"/>
      <c r="O34" s="15"/>
      <c r="P34" s="6"/>
      <c r="Q34" s="6"/>
      <c r="S34" s="6"/>
      <c r="T34" s="6"/>
      <c r="U34" s="6"/>
      <c r="V34" s="15"/>
      <c r="W34" s="66"/>
      <c r="X34" s="66"/>
      <c r="Y34" s="66"/>
      <c r="AA34" s="6"/>
      <c r="AB34" s="15"/>
      <c r="AC34" s="15"/>
      <c r="AD34" s="15"/>
      <c r="AE34" s="15"/>
      <c r="AF34" s="15"/>
      <c r="AG34" s="72">
        <v>5</v>
      </c>
      <c r="AH34" s="39" t="s">
        <v>197</v>
      </c>
      <c r="AI34" s="39"/>
      <c r="AJ34" s="15"/>
      <c r="AK34" s="72">
        <v>5</v>
      </c>
      <c r="AL34" s="39"/>
      <c r="AM34" s="39"/>
    </row>
    <row r="35" spans="1:39" s="16" customFormat="1" ht="17.25">
      <c r="A35" s="15"/>
      <c r="B35" s="87"/>
      <c r="C35" s="6"/>
      <c r="H35" s="6"/>
      <c r="O35" s="15"/>
      <c r="P35" s="6"/>
      <c r="Q35" s="6"/>
      <c r="S35" s="6"/>
      <c r="T35" s="6"/>
      <c r="U35" s="6"/>
      <c r="V35" s="15"/>
      <c r="W35" s="66"/>
      <c r="X35" s="66"/>
      <c r="Y35" s="66"/>
      <c r="AA35" s="6"/>
      <c r="AB35" s="15"/>
      <c r="AC35" s="15"/>
      <c r="AD35" s="15"/>
      <c r="AE35" s="15"/>
      <c r="AF35" s="15"/>
      <c r="AG35" s="72">
        <v>6</v>
      </c>
      <c r="AH35" s="39" t="s">
        <v>198</v>
      </c>
      <c r="AI35" s="39"/>
      <c r="AJ35" s="15"/>
      <c r="AK35" s="72">
        <v>6</v>
      </c>
      <c r="AL35" s="39"/>
      <c r="AM35" s="39"/>
    </row>
    <row r="36" spans="1:39" s="16" customFormat="1" ht="17.25">
      <c r="A36" s="15"/>
      <c r="B36" s="87"/>
      <c r="C36" s="6"/>
      <c r="H36" s="6"/>
      <c r="O36" s="15"/>
      <c r="P36" s="6"/>
      <c r="Q36" s="6"/>
      <c r="S36" s="6"/>
      <c r="T36" s="6"/>
      <c r="U36" s="6"/>
      <c r="V36" s="15"/>
      <c r="W36" s="66"/>
      <c r="X36" s="66"/>
      <c r="Y36" s="66"/>
      <c r="AA36" s="6"/>
      <c r="AB36" s="15"/>
      <c r="AC36" s="15"/>
      <c r="AD36" s="15"/>
      <c r="AE36" s="15"/>
      <c r="AF36" s="15"/>
      <c r="AG36" s="72">
        <v>7</v>
      </c>
      <c r="AH36" s="39"/>
      <c r="AI36" s="39"/>
      <c r="AJ36" s="15"/>
      <c r="AK36" s="72">
        <v>7</v>
      </c>
      <c r="AL36" s="39"/>
      <c r="AM36" s="39"/>
    </row>
    <row r="37" spans="1:39" s="16" customFormat="1" ht="17.25">
      <c r="A37" s="15"/>
      <c r="B37" s="87"/>
      <c r="C37" s="6"/>
      <c r="H37" s="6"/>
      <c r="O37" s="15"/>
      <c r="P37" s="6"/>
      <c r="Q37" s="6"/>
      <c r="S37" s="6"/>
      <c r="T37" s="6"/>
      <c r="U37" s="6"/>
      <c r="V37" s="15"/>
      <c r="W37" s="66"/>
      <c r="X37" s="66"/>
      <c r="Y37" s="66"/>
      <c r="AA37" s="6"/>
      <c r="AB37" s="15"/>
      <c r="AC37" s="15"/>
      <c r="AD37" s="15"/>
      <c r="AE37" s="15"/>
      <c r="AF37" s="15"/>
      <c r="AG37" s="72">
        <v>8</v>
      </c>
      <c r="AH37" s="39"/>
      <c r="AI37" s="39"/>
      <c r="AJ37" s="15"/>
      <c r="AK37" s="72">
        <v>8</v>
      </c>
      <c r="AL37" s="39"/>
      <c r="AM37" s="39"/>
    </row>
    <row r="38" spans="1:39" s="16" customFormat="1" ht="17.25">
      <c r="A38" s="15"/>
      <c r="B38" s="87"/>
      <c r="C38" s="6"/>
      <c r="H38" s="6"/>
      <c r="O38" s="15"/>
      <c r="P38" s="6"/>
      <c r="Q38" s="6"/>
      <c r="S38" s="6"/>
      <c r="T38" s="6"/>
      <c r="U38" s="6"/>
      <c r="V38" s="15"/>
      <c r="W38" s="66"/>
      <c r="X38" s="66"/>
      <c r="Y38" s="66"/>
      <c r="AA38" s="6"/>
      <c r="AB38" s="15"/>
      <c r="AC38" s="15"/>
      <c r="AD38" s="15"/>
      <c r="AE38" s="15"/>
      <c r="AF38" s="15"/>
      <c r="AG38" s="72">
        <v>9</v>
      </c>
      <c r="AH38" s="39"/>
      <c r="AI38" s="39"/>
      <c r="AJ38" s="15"/>
      <c r="AK38" s="72">
        <v>9</v>
      </c>
      <c r="AL38" s="39"/>
      <c r="AM38" s="39"/>
    </row>
    <row r="39" spans="1:39" s="16" customFormat="1" ht="15" hidden="1">
      <c r="A39" s="15"/>
      <c r="B39" s="87"/>
      <c r="C39" s="6"/>
      <c r="H39" s="6"/>
      <c r="O39" s="15"/>
      <c r="P39" s="6"/>
      <c r="Q39" s="6"/>
      <c r="S39" s="6"/>
      <c r="T39" s="6"/>
      <c r="U39" s="6"/>
      <c r="V39" s="15"/>
      <c r="W39" s="66"/>
      <c r="X39" s="66"/>
      <c r="Y39" s="66"/>
      <c r="AA39" s="6"/>
      <c r="AB39" s="15"/>
      <c r="AC39" s="15"/>
      <c r="AD39" s="15"/>
      <c r="AE39" s="15"/>
      <c r="AF39" s="15"/>
      <c r="AG39" s="72">
        <v>10</v>
      </c>
      <c r="AH39" s="39"/>
      <c r="AI39" s="39"/>
      <c r="AJ39" s="15"/>
      <c r="AK39" s="72">
        <v>10</v>
      </c>
      <c r="AL39" s="39"/>
      <c r="AM39" s="39"/>
    </row>
    <row r="40" spans="1:39" s="16" customFormat="1" ht="15" hidden="1">
      <c r="A40" s="15"/>
      <c r="B40" s="87"/>
      <c r="C40" s="6"/>
      <c r="H40" s="6"/>
      <c r="O40" s="15"/>
      <c r="P40" s="6"/>
      <c r="Q40" s="6"/>
      <c r="S40" s="6"/>
      <c r="T40" s="6"/>
      <c r="U40" s="6"/>
      <c r="V40" s="15"/>
      <c r="W40" s="66"/>
      <c r="X40" s="66"/>
      <c r="Y40" s="66"/>
      <c r="AA40" s="6"/>
      <c r="AB40" s="15"/>
      <c r="AC40" s="15"/>
      <c r="AD40" s="15"/>
      <c r="AE40" s="15"/>
      <c r="AF40" s="15"/>
      <c r="AG40" s="72">
        <v>11</v>
      </c>
      <c r="AH40" s="39"/>
      <c r="AI40" s="39"/>
      <c r="AJ40" s="15"/>
      <c r="AK40" s="72">
        <v>11</v>
      </c>
      <c r="AL40" s="39"/>
      <c r="AM40" s="39"/>
    </row>
    <row r="41" spans="1:39" s="16" customFormat="1" ht="15" hidden="1">
      <c r="A41" s="15"/>
      <c r="B41" s="87"/>
      <c r="C41" s="6"/>
      <c r="H41" s="6"/>
      <c r="O41" s="15"/>
      <c r="P41" s="6"/>
      <c r="Q41" s="6"/>
      <c r="S41" s="6"/>
      <c r="T41" s="6"/>
      <c r="U41" s="6"/>
      <c r="V41" s="15"/>
      <c r="W41" s="66"/>
      <c r="X41" s="66"/>
      <c r="Y41" s="66"/>
      <c r="AA41" s="6"/>
      <c r="AB41" s="15"/>
      <c r="AC41" s="15"/>
      <c r="AD41" s="15"/>
      <c r="AE41" s="15"/>
      <c r="AF41" s="15"/>
      <c r="AG41" s="72">
        <v>12</v>
      </c>
      <c r="AH41" s="39"/>
      <c r="AI41" s="39"/>
      <c r="AJ41" s="15"/>
      <c r="AK41" s="72">
        <v>12</v>
      </c>
      <c r="AL41" s="39"/>
      <c r="AM41" s="39"/>
    </row>
    <row r="42" spans="1:37" s="16" customFormat="1" ht="17.25">
      <c r="A42" s="15"/>
      <c r="B42" s="87"/>
      <c r="C42" s="6"/>
      <c r="H42" s="6"/>
      <c r="O42" s="15"/>
      <c r="P42" s="6"/>
      <c r="Q42" s="6"/>
      <c r="S42" s="6"/>
      <c r="T42" s="6"/>
      <c r="U42" s="6"/>
      <c r="V42" s="15"/>
      <c r="W42" s="66"/>
      <c r="X42" s="66"/>
      <c r="Y42" s="66"/>
      <c r="AA42" s="6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s="16" customFormat="1" ht="17.25">
      <c r="A43" s="15"/>
      <c r="B43" s="87"/>
      <c r="C43" s="6"/>
      <c r="H43" s="6"/>
      <c r="O43" s="15"/>
      <c r="P43" s="6"/>
      <c r="Q43" s="6"/>
      <c r="S43" s="6"/>
      <c r="T43" s="6"/>
      <c r="U43" s="6"/>
      <c r="V43" s="15"/>
      <c r="W43" s="66"/>
      <c r="X43" s="66"/>
      <c r="Y43" s="66"/>
      <c r="AA43" s="6"/>
      <c r="AB43" s="15"/>
      <c r="AC43" s="15"/>
      <c r="AD43" s="15"/>
      <c r="AE43" s="15"/>
      <c r="AF43" s="15"/>
      <c r="AG43" s="15"/>
      <c r="AH43" s="20" t="s">
        <v>59</v>
      </c>
      <c r="AI43" s="15"/>
      <c r="AJ43" s="15"/>
      <c r="AK43" s="15"/>
    </row>
    <row r="44" spans="1:37" s="16" customFormat="1" ht="17.25">
      <c r="A44" s="15"/>
      <c r="B44" s="87"/>
      <c r="C44" s="6"/>
      <c r="H44" s="6"/>
      <c r="O44" s="15"/>
      <c r="P44" s="6"/>
      <c r="Q44" s="6"/>
      <c r="S44" s="6"/>
      <c r="T44" s="6"/>
      <c r="U44" s="6"/>
      <c r="V44" s="15"/>
      <c r="W44" s="66"/>
      <c r="X44" s="66"/>
      <c r="Y44" s="66"/>
      <c r="AA44" s="6"/>
      <c r="AB44" s="15"/>
      <c r="AC44" s="15"/>
      <c r="AD44" s="15"/>
      <c r="AE44" s="15"/>
      <c r="AF44" s="15"/>
      <c r="AG44" s="15"/>
      <c r="AI44" s="15"/>
      <c r="AJ44" s="15"/>
      <c r="AK44" s="15"/>
    </row>
    <row r="45" spans="1:37" s="16" customFormat="1" ht="15" hidden="1">
      <c r="A45" s="15"/>
      <c r="B45" s="87"/>
      <c r="C45" s="6"/>
      <c r="H45" s="6"/>
      <c r="O45" s="15"/>
      <c r="P45" s="6"/>
      <c r="Q45" s="6"/>
      <c r="S45" s="6"/>
      <c r="T45" s="6"/>
      <c r="U45" s="6"/>
      <c r="V45" s="15"/>
      <c r="W45" s="66"/>
      <c r="X45" s="66"/>
      <c r="Y45" s="66"/>
      <c r="AA45" s="6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s="16" customFormat="1" ht="15" hidden="1">
      <c r="A46" s="15"/>
      <c r="B46" s="87"/>
      <c r="C46" s="6"/>
      <c r="H46" s="6"/>
      <c r="O46" s="15"/>
      <c r="P46" s="6"/>
      <c r="Q46" s="6"/>
      <c r="S46" s="6"/>
      <c r="T46" s="6"/>
      <c r="U46" s="6"/>
      <c r="V46" s="15"/>
      <c r="W46" s="66"/>
      <c r="X46" s="66"/>
      <c r="Y46" s="66"/>
      <c r="AA46" s="6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s="16" customFormat="1" ht="15" hidden="1">
      <c r="A47" s="15"/>
      <c r="B47" s="87"/>
      <c r="C47" s="6"/>
      <c r="H47" s="6"/>
      <c r="O47" s="15"/>
      <c r="P47" s="6"/>
      <c r="Q47" s="6"/>
      <c r="S47" s="6"/>
      <c r="T47" s="6"/>
      <c r="U47" s="6"/>
      <c r="V47" s="15"/>
      <c r="W47" s="66"/>
      <c r="X47" s="66"/>
      <c r="Y47" s="66"/>
      <c r="AA47" s="6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s="16" customFormat="1" ht="15" hidden="1">
      <c r="A48" s="15"/>
      <c r="B48" s="87"/>
      <c r="C48" s="6"/>
      <c r="H48" s="6"/>
      <c r="O48" s="15"/>
      <c r="P48" s="6"/>
      <c r="Q48" s="6"/>
      <c r="S48" s="6"/>
      <c r="T48" s="6"/>
      <c r="U48" s="6"/>
      <c r="V48" s="15"/>
      <c r="W48" s="66"/>
      <c r="X48" s="66"/>
      <c r="Y48" s="66"/>
      <c r="AA48" s="6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16" customFormat="1" ht="15" hidden="1">
      <c r="A49" s="15"/>
      <c r="B49" s="87"/>
      <c r="C49" s="6"/>
      <c r="H49" s="6"/>
      <c r="O49" s="15"/>
      <c r="P49" s="6"/>
      <c r="Q49" s="6"/>
      <c r="S49" s="6"/>
      <c r="T49" s="6"/>
      <c r="U49" s="6"/>
      <c r="V49" s="15"/>
      <c r="W49" s="66"/>
      <c r="X49" s="66"/>
      <c r="Y49" s="66"/>
      <c r="AA49" s="6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16" customFormat="1" ht="15" hidden="1">
      <c r="A50" s="15"/>
      <c r="B50" s="87"/>
      <c r="C50" s="6"/>
      <c r="H50" s="6"/>
      <c r="O50" s="15"/>
      <c r="P50" s="6"/>
      <c r="Q50" s="6"/>
      <c r="S50" s="6"/>
      <c r="T50" s="6"/>
      <c r="U50" s="6"/>
      <c r="V50" s="15"/>
      <c r="W50" s="66"/>
      <c r="X50" s="66"/>
      <c r="Y50" s="66"/>
      <c r="AA50" s="6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16" customFormat="1" ht="17.25">
      <c r="A51" s="15"/>
      <c r="B51" s="87"/>
      <c r="C51" s="6"/>
      <c r="H51" s="6"/>
      <c r="O51" s="15"/>
      <c r="P51" s="6"/>
      <c r="Q51" s="6"/>
      <c r="S51" s="6"/>
      <c r="T51" s="6"/>
      <c r="U51" s="6"/>
      <c r="V51" s="15"/>
      <c r="W51" s="66"/>
      <c r="X51" s="66"/>
      <c r="Y51" s="66"/>
      <c r="AA51" s="6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40" s="94" customFormat="1" ht="17.25">
      <c r="A52" s="88"/>
      <c r="B52" s="89"/>
      <c r="C52" s="90"/>
      <c r="D52" s="90"/>
      <c r="E52" s="90"/>
      <c r="F52" s="90"/>
      <c r="G52" s="90"/>
      <c r="H52" s="90"/>
      <c r="I52" s="91"/>
      <c r="J52" s="90"/>
      <c r="K52" s="90"/>
      <c r="L52" s="90"/>
      <c r="M52" s="90"/>
      <c r="N52" s="90"/>
      <c r="O52" s="88"/>
      <c r="P52" s="90"/>
      <c r="Q52" s="90"/>
      <c r="R52" s="90"/>
      <c r="S52" s="90"/>
      <c r="T52" s="92"/>
      <c r="U52" s="92"/>
      <c r="V52" s="89"/>
      <c r="W52" s="89"/>
      <c r="X52" s="89"/>
      <c r="Y52" s="89"/>
      <c r="Z52" s="90"/>
      <c r="AA52" s="88"/>
      <c r="AB52" s="21"/>
      <c r="AC52" s="88"/>
      <c r="AD52" s="89"/>
      <c r="AE52" s="89"/>
      <c r="AF52" s="89"/>
      <c r="AG52" s="15"/>
      <c r="AH52" s="15"/>
      <c r="AI52" s="15"/>
      <c r="AJ52" s="15"/>
      <c r="AK52" s="15"/>
      <c r="AL52" s="16"/>
      <c r="AM52" s="16"/>
      <c r="AN52" s="93"/>
    </row>
    <row r="53" spans="1:40" s="94" customFormat="1" ht="18" thickBot="1">
      <c r="A53" s="95"/>
      <c r="B53" s="95"/>
      <c r="C53" s="304" t="s">
        <v>33</v>
      </c>
      <c r="D53" s="304"/>
      <c r="E53" s="304"/>
      <c r="F53" s="304"/>
      <c r="G53" s="304"/>
      <c r="H53" s="96" t="s">
        <v>7</v>
      </c>
      <c r="I53" s="303" t="s">
        <v>32</v>
      </c>
      <c r="J53" s="303"/>
      <c r="K53" s="303"/>
      <c r="L53" s="303"/>
      <c r="M53" s="303"/>
      <c r="N53" s="303"/>
      <c r="O53" s="303"/>
      <c r="P53" s="97"/>
      <c r="Q53" s="98"/>
      <c r="R53" s="99"/>
      <c r="S53" s="99"/>
      <c r="T53" s="100"/>
      <c r="U53" s="101"/>
      <c r="V53" s="102"/>
      <c r="W53" s="103"/>
      <c r="X53" s="103"/>
      <c r="Y53" s="103"/>
      <c r="Z53" s="99"/>
      <c r="AA53" s="104"/>
      <c r="AB53" s="22"/>
      <c r="AC53" s="104"/>
      <c r="AD53" s="103"/>
      <c r="AE53" s="103"/>
      <c r="AF53" s="103" t="s">
        <v>27</v>
      </c>
      <c r="AG53" s="15"/>
      <c r="AH53" s="15"/>
      <c r="AI53" s="15"/>
      <c r="AJ53" s="15"/>
      <c r="AK53" s="15"/>
      <c r="AL53" s="16"/>
      <c r="AM53" s="16"/>
      <c r="AN53" s="93"/>
    </row>
    <row r="54" spans="1:40" s="113" customFormat="1" ht="18" thickTop="1">
      <c r="A54" s="105"/>
      <c r="B54" s="106"/>
      <c r="C54" s="107" t="s">
        <v>50</v>
      </c>
      <c r="D54" s="107"/>
      <c r="E54" s="107"/>
      <c r="F54" s="107"/>
      <c r="G54" s="107"/>
      <c r="H54" s="107"/>
      <c r="I54" s="108" t="s">
        <v>57</v>
      </c>
      <c r="J54" s="109"/>
      <c r="K54" s="109"/>
      <c r="L54" s="110"/>
      <c r="M54" s="111"/>
      <c r="N54" s="111"/>
      <c r="O54" s="112"/>
      <c r="P54" s="111"/>
      <c r="Q54" s="111"/>
      <c r="R54" s="111"/>
      <c r="S54" s="111"/>
      <c r="T54" s="111"/>
      <c r="U54" s="111"/>
      <c r="V54" s="112"/>
      <c r="W54" s="112"/>
      <c r="X54" s="112"/>
      <c r="Y54" s="112"/>
      <c r="AA54" s="114"/>
      <c r="AB54" s="15"/>
      <c r="AC54" s="114"/>
      <c r="AD54" s="112"/>
      <c r="AE54" s="112"/>
      <c r="AF54" s="112"/>
      <c r="AG54" s="15"/>
      <c r="AH54" s="15"/>
      <c r="AI54" s="15"/>
      <c r="AJ54" s="15"/>
      <c r="AK54" s="15"/>
      <c r="AL54" s="16"/>
      <c r="AM54" s="16"/>
      <c r="AN54" s="111"/>
    </row>
    <row r="55" spans="2:29" s="115" customFormat="1" ht="17.25">
      <c r="B55" s="123"/>
      <c r="C55" s="129" t="s">
        <v>120</v>
      </c>
      <c r="E55" s="118"/>
      <c r="G55" s="252" t="s">
        <v>170</v>
      </c>
      <c r="H55" s="254"/>
      <c r="I55" s="108" t="s">
        <v>174</v>
      </c>
      <c r="K55" s="118"/>
      <c r="M55" s="118"/>
      <c r="N55" s="116"/>
      <c r="P55" s="118"/>
      <c r="Q55" s="119"/>
      <c r="W55" s="123"/>
      <c r="X55" s="123"/>
      <c r="Y55" s="123"/>
      <c r="AC55" s="168"/>
    </row>
    <row r="56" spans="1:39" s="113" customFormat="1" ht="17.25">
      <c r="A56" s="118"/>
      <c r="B56" s="122"/>
      <c r="C56" s="122" t="s">
        <v>89</v>
      </c>
      <c r="D56" s="115"/>
      <c r="E56" s="118"/>
      <c r="F56" s="115"/>
      <c r="G56" s="252" t="s">
        <v>169</v>
      </c>
      <c r="H56" s="254"/>
      <c r="I56" s="108" t="s">
        <v>172</v>
      </c>
      <c r="J56" s="115"/>
      <c r="K56" s="118"/>
      <c r="L56" s="115"/>
      <c r="M56" s="118"/>
      <c r="N56" s="116"/>
      <c r="O56" s="115"/>
      <c r="P56" s="118"/>
      <c r="Q56" s="119"/>
      <c r="R56" s="120"/>
      <c r="T56" s="111"/>
      <c r="U56" s="121"/>
      <c r="V56" s="121"/>
      <c r="W56" s="111"/>
      <c r="X56" s="111"/>
      <c r="Y56" s="111"/>
      <c r="AB56" s="6"/>
      <c r="AD56" s="111"/>
      <c r="AE56" s="111"/>
      <c r="AG56" s="111"/>
      <c r="AH56" s="111"/>
      <c r="AI56" s="111"/>
      <c r="AJ56" s="111"/>
      <c r="AK56" s="111"/>
      <c r="AL56" s="111"/>
      <c r="AM56" s="111"/>
    </row>
    <row r="57" spans="2:29" s="115" customFormat="1" ht="17.25">
      <c r="B57" s="123"/>
      <c r="C57" s="129" t="s">
        <v>103</v>
      </c>
      <c r="D57" s="113"/>
      <c r="E57" s="107"/>
      <c r="F57" s="113"/>
      <c r="G57" s="220" t="s">
        <v>170</v>
      </c>
      <c r="H57" s="253"/>
      <c r="I57" s="108" t="s">
        <v>172</v>
      </c>
      <c r="K57" s="118"/>
      <c r="M57" s="118"/>
      <c r="N57" s="116"/>
      <c r="P57" s="118"/>
      <c r="Q57" s="119"/>
      <c r="W57" s="123"/>
      <c r="X57" s="123"/>
      <c r="Y57" s="123"/>
      <c r="AC57" s="168"/>
    </row>
    <row r="58" spans="2:29" s="115" customFormat="1" ht="17.25">
      <c r="B58" s="123"/>
      <c r="C58" s="122" t="s">
        <v>124</v>
      </c>
      <c r="E58" s="118"/>
      <c r="G58" s="252" t="s">
        <v>170</v>
      </c>
      <c r="H58" s="254"/>
      <c r="I58" s="108" t="s">
        <v>175</v>
      </c>
      <c r="J58" s="118"/>
      <c r="K58" s="118"/>
      <c r="L58" s="118"/>
      <c r="M58" s="118"/>
      <c r="N58" s="252"/>
      <c r="O58" s="122"/>
      <c r="P58" s="128"/>
      <c r="Q58" s="119"/>
      <c r="W58" s="123"/>
      <c r="X58" s="123"/>
      <c r="Y58" s="123"/>
      <c r="AC58" s="168"/>
    </row>
    <row r="59" spans="2:29" s="115" customFormat="1" ht="17.25">
      <c r="B59" s="123"/>
      <c r="C59" s="118" t="s">
        <v>163</v>
      </c>
      <c r="E59" s="118"/>
      <c r="G59" s="252" t="s">
        <v>169</v>
      </c>
      <c r="H59" s="254"/>
      <c r="I59" s="108" t="s">
        <v>178</v>
      </c>
      <c r="K59" s="118"/>
      <c r="M59" s="118"/>
      <c r="N59" s="116"/>
      <c r="P59" s="118"/>
      <c r="Q59" s="130"/>
      <c r="W59" s="123"/>
      <c r="X59" s="123"/>
      <c r="Y59" s="123"/>
      <c r="AC59" s="168"/>
    </row>
    <row r="60" spans="2:29" s="115" customFormat="1" ht="17.25">
      <c r="B60" s="123"/>
      <c r="C60" s="122" t="s">
        <v>95</v>
      </c>
      <c r="E60" s="118"/>
      <c r="G60" s="252" t="s">
        <v>167</v>
      </c>
      <c r="H60" s="254"/>
      <c r="I60" s="108" t="s">
        <v>172</v>
      </c>
      <c r="J60" s="118"/>
      <c r="K60" s="118"/>
      <c r="M60" s="118"/>
      <c r="N60" s="116"/>
      <c r="P60" s="118"/>
      <c r="Q60" s="119"/>
      <c r="W60" s="123"/>
      <c r="X60" s="123"/>
      <c r="Y60" s="123"/>
      <c r="AC60" s="168"/>
    </row>
    <row r="61" spans="1:40" s="113" customFormat="1" ht="17.25">
      <c r="A61" s="107"/>
      <c r="B61" s="110"/>
      <c r="C61" s="122" t="s">
        <v>88</v>
      </c>
      <c r="D61" s="115"/>
      <c r="E61" s="118"/>
      <c r="F61" s="115"/>
      <c r="G61" s="252" t="s">
        <v>168</v>
      </c>
      <c r="H61" s="254"/>
      <c r="I61" s="108" t="s">
        <v>172</v>
      </c>
      <c r="J61" s="115"/>
      <c r="K61" s="115"/>
      <c r="L61" s="115"/>
      <c r="M61" s="115"/>
      <c r="N61" s="125"/>
      <c r="O61" s="115"/>
      <c r="P61" s="115"/>
      <c r="Q61" s="111"/>
      <c r="R61" s="111"/>
      <c r="S61" s="111"/>
      <c r="T61" s="111"/>
      <c r="U61" s="111"/>
      <c r="V61" s="111"/>
      <c r="W61" s="111"/>
      <c r="X61" s="111"/>
      <c r="Y61" s="111"/>
      <c r="AB61" s="6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</row>
    <row r="62" spans="2:29" s="115" customFormat="1" ht="15">
      <c r="B62" s="123"/>
      <c r="C62" s="118" t="s">
        <v>126</v>
      </c>
      <c r="E62" s="118"/>
      <c r="G62" s="252" t="s">
        <v>169</v>
      </c>
      <c r="H62" s="254"/>
      <c r="I62" s="108" t="s">
        <v>175</v>
      </c>
      <c r="J62" s="118"/>
      <c r="N62" s="125"/>
      <c r="Q62" s="119"/>
      <c r="W62" s="123"/>
      <c r="X62" s="123"/>
      <c r="Y62" s="123"/>
      <c r="AC62" s="168"/>
    </row>
    <row r="63" spans="2:29" s="115" customFormat="1" ht="15">
      <c r="B63" s="123"/>
      <c r="C63" s="122" t="s">
        <v>125</v>
      </c>
      <c r="D63" s="118"/>
      <c r="E63" s="118"/>
      <c r="F63" s="118"/>
      <c r="G63" s="252" t="s">
        <v>170</v>
      </c>
      <c r="H63" s="255"/>
      <c r="I63" s="108" t="s">
        <v>175</v>
      </c>
      <c r="J63" s="129"/>
      <c r="N63" s="125"/>
      <c r="P63" s="128"/>
      <c r="Q63" s="119"/>
      <c r="W63" s="123"/>
      <c r="X63" s="123"/>
      <c r="Y63" s="123"/>
      <c r="AC63" s="168"/>
    </row>
    <row r="64" spans="2:29" s="115" customFormat="1" ht="15">
      <c r="B64" s="123"/>
      <c r="C64" s="122" t="s">
        <v>104</v>
      </c>
      <c r="D64" s="113"/>
      <c r="E64" s="118"/>
      <c r="F64" s="113"/>
      <c r="G64" s="252" t="s">
        <v>170</v>
      </c>
      <c r="H64" s="254"/>
      <c r="I64" s="108" t="s">
        <v>173</v>
      </c>
      <c r="K64" s="118"/>
      <c r="M64" s="118"/>
      <c r="N64" s="116"/>
      <c r="P64" s="118"/>
      <c r="Q64" s="119"/>
      <c r="W64" s="123"/>
      <c r="X64" s="123"/>
      <c r="Y64" s="123"/>
      <c r="AC64" s="168"/>
    </row>
    <row r="65" spans="2:29" s="115" customFormat="1" ht="15">
      <c r="B65" s="123"/>
      <c r="C65" s="118" t="s">
        <v>157</v>
      </c>
      <c r="E65" s="118"/>
      <c r="G65" s="252" t="s">
        <v>167</v>
      </c>
      <c r="H65" s="254"/>
      <c r="I65" s="108" t="s">
        <v>172</v>
      </c>
      <c r="J65" s="118"/>
      <c r="N65" s="125"/>
      <c r="Q65" s="122"/>
      <c r="W65" s="123"/>
      <c r="X65" s="123"/>
      <c r="Y65" s="123"/>
      <c r="AC65" s="168"/>
    </row>
    <row r="66" spans="2:29" s="115" customFormat="1" ht="15">
      <c r="B66" s="123"/>
      <c r="C66" s="129" t="s">
        <v>127</v>
      </c>
      <c r="E66" s="118"/>
      <c r="G66" s="252" t="s">
        <v>167</v>
      </c>
      <c r="H66" s="254"/>
      <c r="I66" s="108" t="s">
        <v>175</v>
      </c>
      <c r="K66" s="118"/>
      <c r="M66" s="118"/>
      <c r="N66" s="116"/>
      <c r="P66" s="118"/>
      <c r="Q66" s="119"/>
      <c r="W66" s="123"/>
      <c r="X66" s="123"/>
      <c r="Y66" s="123"/>
      <c r="AC66" s="168"/>
    </row>
    <row r="67" spans="2:29" s="115" customFormat="1" ht="15">
      <c r="B67" s="123"/>
      <c r="C67" s="122" t="s">
        <v>127</v>
      </c>
      <c r="E67" s="118"/>
      <c r="G67" s="252" t="s">
        <v>167</v>
      </c>
      <c r="H67" s="254"/>
      <c r="I67" s="108" t="s">
        <v>177</v>
      </c>
      <c r="K67" s="118"/>
      <c r="M67" s="118"/>
      <c r="N67" s="116"/>
      <c r="P67" s="118"/>
      <c r="Q67" s="119"/>
      <c r="W67" s="123"/>
      <c r="X67" s="123"/>
      <c r="Y67" s="123"/>
      <c r="AC67" s="168"/>
    </row>
    <row r="68" spans="2:39" s="115" customFormat="1" ht="15">
      <c r="B68" s="123"/>
      <c r="C68" s="122" t="s">
        <v>92</v>
      </c>
      <c r="E68" s="118"/>
      <c r="G68" s="252" t="s">
        <v>167</v>
      </c>
      <c r="H68" s="254"/>
      <c r="I68" s="108" t="s">
        <v>172</v>
      </c>
      <c r="K68" s="119"/>
      <c r="M68" s="122"/>
      <c r="N68" s="116"/>
      <c r="P68" s="118"/>
      <c r="Q68" s="119"/>
      <c r="W68" s="123"/>
      <c r="X68" s="123"/>
      <c r="Y68" s="123"/>
      <c r="AC68" s="168"/>
      <c r="AG68" s="111"/>
      <c r="AH68" s="111"/>
      <c r="AI68" s="111"/>
      <c r="AJ68" s="111"/>
      <c r="AK68" s="111"/>
      <c r="AL68" s="111"/>
      <c r="AM68" s="111"/>
    </row>
    <row r="69" spans="2:29" s="115" customFormat="1" ht="15">
      <c r="B69" s="123"/>
      <c r="C69" s="122" t="s">
        <v>128</v>
      </c>
      <c r="E69" s="118"/>
      <c r="G69" s="252" t="s">
        <v>169</v>
      </c>
      <c r="H69" s="254"/>
      <c r="I69" s="108" t="s">
        <v>175</v>
      </c>
      <c r="K69" s="119"/>
      <c r="M69" s="122"/>
      <c r="N69" s="116"/>
      <c r="P69" s="118"/>
      <c r="Q69" s="119"/>
      <c r="W69" s="123"/>
      <c r="X69" s="123"/>
      <c r="Y69" s="123"/>
      <c r="AC69" s="168"/>
    </row>
    <row r="70" spans="2:29" s="115" customFormat="1" ht="15">
      <c r="B70" s="123"/>
      <c r="C70" s="122" t="s">
        <v>128</v>
      </c>
      <c r="E70" s="118"/>
      <c r="G70" s="252" t="s">
        <v>169</v>
      </c>
      <c r="H70" s="254"/>
      <c r="I70" s="108" t="s">
        <v>177</v>
      </c>
      <c r="J70" s="118"/>
      <c r="N70" s="125"/>
      <c r="Q70" s="119"/>
      <c r="W70" s="123"/>
      <c r="X70" s="123"/>
      <c r="Y70" s="123"/>
      <c r="AC70" s="168"/>
    </row>
    <row r="71" spans="2:29" s="115" customFormat="1" ht="15">
      <c r="B71" s="123"/>
      <c r="C71" s="122" t="s">
        <v>99</v>
      </c>
      <c r="E71" s="118"/>
      <c r="G71" s="252" t="s">
        <v>169</v>
      </c>
      <c r="H71" s="254"/>
      <c r="I71" s="108" t="s">
        <v>172</v>
      </c>
      <c r="K71" s="118"/>
      <c r="M71" s="118"/>
      <c r="N71" s="116"/>
      <c r="P71" s="118"/>
      <c r="Q71" s="119"/>
      <c r="W71" s="123"/>
      <c r="X71" s="123"/>
      <c r="Y71" s="123"/>
      <c r="AC71" s="168"/>
    </row>
    <row r="72" spans="2:29" s="115" customFormat="1" ht="15">
      <c r="B72" s="123"/>
      <c r="C72" s="122" t="s">
        <v>122</v>
      </c>
      <c r="E72" s="118"/>
      <c r="G72" s="252" t="s">
        <v>170</v>
      </c>
      <c r="H72" s="254"/>
      <c r="I72" s="108" t="s">
        <v>174</v>
      </c>
      <c r="K72" s="118"/>
      <c r="M72" s="118"/>
      <c r="N72" s="116"/>
      <c r="P72" s="118"/>
      <c r="Q72" s="119"/>
      <c r="W72" s="123"/>
      <c r="X72" s="123"/>
      <c r="Y72" s="123"/>
      <c r="AC72" s="168"/>
    </row>
    <row r="73" spans="2:29" s="115" customFormat="1" ht="15">
      <c r="B73" s="123"/>
      <c r="C73" s="122" t="s">
        <v>129</v>
      </c>
      <c r="E73" s="118"/>
      <c r="G73" s="252" t="s">
        <v>170</v>
      </c>
      <c r="H73" s="254"/>
      <c r="I73" s="108" t="s">
        <v>175</v>
      </c>
      <c r="K73" s="118"/>
      <c r="M73" s="122"/>
      <c r="N73" s="116"/>
      <c r="P73" s="118"/>
      <c r="Q73" s="119"/>
      <c r="W73" s="123"/>
      <c r="X73" s="123"/>
      <c r="Y73" s="123"/>
      <c r="AC73" s="168"/>
    </row>
    <row r="74" spans="2:29" s="115" customFormat="1" ht="15">
      <c r="B74" s="123"/>
      <c r="C74" s="122" t="s">
        <v>130</v>
      </c>
      <c r="E74" s="118"/>
      <c r="G74" s="252" t="s">
        <v>169</v>
      </c>
      <c r="H74" s="254"/>
      <c r="I74" s="108" t="s">
        <v>175</v>
      </c>
      <c r="K74" s="118"/>
      <c r="M74" s="122"/>
      <c r="N74" s="116"/>
      <c r="P74" s="118"/>
      <c r="Q74" s="119"/>
      <c r="W74" s="123"/>
      <c r="X74" s="123"/>
      <c r="Y74" s="123"/>
      <c r="AC74" s="168"/>
    </row>
    <row r="75" spans="2:29" s="115" customFormat="1" ht="15">
      <c r="B75" s="123"/>
      <c r="C75" s="122" t="s">
        <v>130</v>
      </c>
      <c r="E75" s="118"/>
      <c r="G75" s="252" t="s">
        <v>169</v>
      </c>
      <c r="H75" s="254"/>
      <c r="I75" s="108" t="s">
        <v>177</v>
      </c>
      <c r="K75" s="118"/>
      <c r="M75" s="118"/>
      <c r="N75" s="116"/>
      <c r="P75" s="118"/>
      <c r="Q75" s="119"/>
      <c r="W75" s="123"/>
      <c r="X75" s="123"/>
      <c r="Y75" s="123"/>
      <c r="AC75" s="168"/>
    </row>
    <row r="76" spans="2:29" s="115" customFormat="1" ht="15">
      <c r="B76" s="123"/>
      <c r="C76" s="122" t="s">
        <v>165</v>
      </c>
      <c r="E76" s="118"/>
      <c r="G76" s="252" t="s">
        <v>169</v>
      </c>
      <c r="H76" s="254"/>
      <c r="I76" s="108" t="s">
        <v>178</v>
      </c>
      <c r="K76" s="118"/>
      <c r="M76" s="118"/>
      <c r="N76" s="116"/>
      <c r="P76" s="118"/>
      <c r="Q76" s="119"/>
      <c r="W76" s="123"/>
      <c r="X76" s="123"/>
      <c r="Y76" s="123"/>
      <c r="AC76" s="168"/>
    </row>
    <row r="77" spans="2:29" s="115" customFormat="1" ht="15">
      <c r="B77" s="123"/>
      <c r="C77" s="129" t="s">
        <v>143</v>
      </c>
      <c r="D77" s="113"/>
      <c r="E77" s="107"/>
      <c r="F77" s="113"/>
      <c r="G77" s="220" t="s">
        <v>168</v>
      </c>
      <c r="H77" s="253"/>
      <c r="I77" s="108" t="s">
        <v>176</v>
      </c>
      <c r="K77" s="118"/>
      <c r="M77" s="118"/>
      <c r="N77" s="116"/>
      <c r="P77" s="118"/>
      <c r="Q77" s="130"/>
      <c r="W77" s="123"/>
      <c r="X77" s="123"/>
      <c r="Y77" s="123"/>
      <c r="AC77" s="168"/>
    </row>
    <row r="78" spans="2:29" s="115" customFormat="1" ht="15">
      <c r="B78" s="123"/>
      <c r="C78" s="122" t="s">
        <v>111</v>
      </c>
      <c r="E78" s="118"/>
      <c r="G78" s="252" t="s">
        <v>171</v>
      </c>
      <c r="H78" s="254"/>
      <c r="I78" s="108" t="s">
        <v>173</v>
      </c>
      <c r="K78" s="118"/>
      <c r="M78" s="118"/>
      <c r="N78" s="116"/>
      <c r="P78" s="118"/>
      <c r="Q78" s="119"/>
      <c r="W78" s="123"/>
      <c r="X78" s="123"/>
      <c r="Y78" s="123"/>
      <c r="AC78" s="168"/>
    </row>
    <row r="79" spans="2:29" s="115" customFormat="1" ht="15">
      <c r="B79" s="123"/>
      <c r="C79" s="122" t="s">
        <v>131</v>
      </c>
      <c r="E79" s="118"/>
      <c r="G79" s="252" t="s">
        <v>169</v>
      </c>
      <c r="H79" s="254"/>
      <c r="I79" s="108" t="s">
        <v>175</v>
      </c>
      <c r="K79" s="118"/>
      <c r="M79" s="122"/>
      <c r="N79" s="116"/>
      <c r="P79" s="118"/>
      <c r="Q79" s="119"/>
      <c r="W79" s="123"/>
      <c r="X79" s="123"/>
      <c r="Y79" s="123"/>
      <c r="AC79" s="168"/>
    </row>
    <row r="80" spans="2:29" s="115" customFormat="1" ht="15">
      <c r="B80" s="123"/>
      <c r="C80" s="122" t="s">
        <v>107</v>
      </c>
      <c r="E80" s="118"/>
      <c r="G80" s="252" t="s">
        <v>170</v>
      </c>
      <c r="H80" s="254"/>
      <c r="I80" s="108" t="s">
        <v>173</v>
      </c>
      <c r="K80" s="118"/>
      <c r="M80" s="118"/>
      <c r="N80" s="116"/>
      <c r="P80" s="118"/>
      <c r="Q80" s="119"/>
      <c r="W80" s="123"/>
      <c r="X80" s="123"/>
      <c r="Y80" s="123"/>
      <c r="AC80" s="168"/>
    </row>
    <row r="81" spans="2:29" s="115" customFormat="1" ht="15">
      <c r="B81" s="123"/>
      <c r="C81" s="122" t="s">
        <v>166</v>
      </c>
      <c r="E81" s="118"/>
      <c r="G81" s="252" t="s">
        <v>169</v>
      </c>
      <c r="H81" s="254"/>
      <c r="I81" s="108" t="s">
        <v>178</v>
      </c>
      <c r="K81" s="118"/>
      <c r="M81" s="118"/>
      <c r="N81" s="116"/>
      <c r="P81" s="118"/>
      <c r="Q81" s="119"/>
      <c r="W81" s="123"/>
      <c r="X81" s="123"/>
      <c r="Y81" s="123"/>
      <c r="AC81" s="168"/>
    </row>
    <row r="82" spans="2:29" s="115" customFormat="1" ht="15">
      <c r="B82" s="123"/>
      <c r="C82" s="129" t="s">
        <v>149</v>
      </c>
      <c r="E82" s="118"/>
      <c r="G82" s="252" t="s">
        <v>168</v>
      </c>
      <c r="H82" s="254"/>
      <c r="I82" s="108" t="s">
        <v>177</v>
      </c>
      <c r="K82" s="118"/>
      <c r="M82" s="118"/>
      <c r="N82" s="116"/>
      <c r="P82" s="118"/>
      <c r="Q82" s="119"/>
      <c r="W82" s="123"/>
      <c r="X82" s="123"/>
      <c r="Y82" s="123"/>
      <c r="AC82" s="168"/>
    </row>
    <row r="83" spans="1:40" s="113" customFormat="1" ht="15">
      <c r="A83" s="107"/>
      <c r="B83" s="110"/>
      <c r="C83" s="107" t="s">
        <v>85</v>
      </c>
      <c r="D83" s="107"/>
      <c r="E83" s="107"/>
      <c r="F83" s="107"/>
      <c r="G83" s="220" t="s">
        <v>167</v>
      </c>
      <c r="H83" s="253"/>
      <c r="I83" s="108" t="s">
        <v>172</v>
      </c>
      <c r="J83" s="109"/>
      <c r="K83" s="109"/>
      <c r="L83" s="110"/>
      <c r="M83" s="111"/>
      <c r="N83" s="112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AB83" s="6"/>
      <c r="AD83" s="111"/>
      <c r="AE83" s="111"/>
      <c r="AF83" s="111"/>
      <c r="AG83" s="6"/>
      <c r="AH83" s="6"/>
      <c r="AI83" s="6"/>
      <c r="AJ83" s="6"/>
      <c r="AK83" s="6"/>
      <c r="AL83" s="6"/>
      <c r="AM83" s="6"/>
      <c r="AN83" s="111"/>
    </row>
    <row r="84" spans="2:29" s="115" customFormat="1" ht="15">
      <c r="B84" s="123"/>
      <c r="C84" s="122" t="s">
        <v>132</v>
      </c>
      <c r="E84" s="118"/>
      <c r="G84" s="252" t="s">
        <v>170</v>
      </c>
      <c r="H84" s="254"/>
      <c r="I84" s="108" t="s">
        <v>175</v>
      </c>
      <c r="K84" s="119"/>
      <c r="M84" s="122"/>
      <c r="N84" s="116"/>
      <c r="P84" s="118"/>
      <c r="Q84" s="119"/>
      <c r="W84" s="123"/>
      <c r="X84" s="123"/>
      <c r="Y84" s="123"/>
      <c r="AC84" s="168"/>
    </row>
    <row r="85" spans="2:29" s="115" customFormat="1" ht="15">
      <c r="B85" s="123"/>
      <c r="C85" s="122" t="s">
        <v>156</v>
      </c>
      <c r="D85" s="118"/>
      <c r="E85" s="118"/>
      <c r="F85" s="118"/>
      <c r="G85" s="252" t="s">
        <v>169</v>
      </c>
      <c r="H85" s="254"/>
      <c r="I85" s="108" t="s">
        <v>172</v>
      </c>
      <c r="J85" s="119"/>
      <c r="K85" s="119"/>
      <c r="L85" s="122"/>
      <c r="M85" s="122"/>
      <c r="N85" s="125"/>
      <c r="P85" s="122"/>
      <c r="Q85" s="119"/>
      <c r="W85" s="123"/>
      <c r="X85" s="123"/>
      <c r="Y85" s="123"/>
      <c r="AC85" s="168"/>
    </row>
    <row r="86" spans="1:39" s="115" customFormat="1" ht="15">
      <c r="A86" s="118"/>
      <c r="B86" s="122"/>
      <c r="C86" s="122" t="s">
        <v>91</v>
      </c>
      <c r="E86" s="118"/>
      <c r="G86" s="252" t="s">
        <v>169</v>
      </c>
      <c r="H86" s="254"/>
      <c r="I86" s="108" t="s">
        <v>172</v>
      </c>
      <c r="K86" s="118"/>
      <c r="M86" s="122"/>
      <c r="N86" s="116"/>
      <c r="P86" s="118"/>
      <c r="Q86" s="119"/>
      <c r="W86" s="123"/>
      <c r="X86" s="123"/>
      <c r="Y86" s="123"/>
      <c r="AC86" s="168"/>
      <c r="AG86" s="111"/>
      <c r="AH86" s="111"/>
      <c r="AI86" s="111"/>
      <c r="AJ86" s="111"/>
      <c r="AK86" s="111"/>
      <c r="AL86" s="111"/>
      <c r="AM86" s="111"/>
    </row>
    <row r="87" spans="1:40" s="113" customFormat="1" ht="15">
      <c r="A87" s="107"/>
      <c r="B87" s="110"/>
      <c r="C87" s="129" t="s">
        <v>86</v>
      </c>
      <c r="D87" s="115"/>
      <c r="E87" s="118"/>
      <c r="F87" s="115"/>
      <c r="G87" s="252" t="s">
        <v>167</v>
      </c>
      <c r="H87" s="254"/>
      <c r="I87" s="108" t="s">
        <v>172</v>
      </c>
      <c r="J87" s="115"/>
      <c r="K87" s="109"/>
      <c r="L87" s="110"/>
      <c r="M87" s="111"/>
      <c r="N87" s="112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AB87" s="6"/>
      <c r="AD87" s="111"/>
      <c r="AE87" s="111"/>
      <c r="AF87" s="111"/>
      <c r="AG87" s="93"/>
      <c r="AH87" s="93"/>
      <c r="AI87" s="93"/>
      <c r="AJ87" s="93"/>
      <c r="AK87" s="93"/>
      <c r="AL87" s="93"/>
      <c r="AM87" s="93"/>
      <c r="AN87" s="111"/>
    </row>
    <row r="88" spans="2:29" s="115" customFormat="1" ht="15">
      <c r="B88" s="123"/>
      <c r="C88" s="122" t="s">
        <v>102</v>
      </c>
      <c r="E88" s="118"/>
      <c r="G88" s="252" t="s">
        <v>170</v>
      </c>
      <c r="H88" s="254"/>
      <c r="I88" s="108" t="s">
        <v>172</v>
      </c>
      <c r="K88" s="109"/>
      <c r="L88" s="110"/>
      <c r="M88" s="111"/>
      <c r="N88" s="112"/>
      <c r="O88" s="111"/>
      <c r="P88" s="111"/>
      <c r="Q88" s="119"/>
      <c r="W88" s="123"/>
      <c r="X88" s="123"/>
      <c r="Y88" s="123"/>
      <c r="AC88" s="168"/>
    </row>
    <row r="89" spans="2:29" s="115" customFormat="1" ht="15">
      <c r="B89" s="123"/>
      <c r="C89" s="122" t="s">
        <v>112</v>
      </c>
      <c r="E89" s="118"/>
      <c r="G89" s="252" t="s">
        <v>168</v>
      </c>
      <c r="H89" s="254"/>
      <c r="I89" s="108" t="s">
        <v>174</v>
      </c>
      <c r="K89" s="118"/>
      <c r="M89" s="118"/>
      <c r="N89" s="116"/>
      <c r="P89" s="118"/>
      <c r="Q89" s="119"/>
      <c r="W89" s="123"/>
      <c r="X89" s="123"/>
      <c r="Y89" s="123"/>
      <c r="AC89" s="168"/>
    </row>
    <row r="90" spans="2:29" s="115" customFormat="1" ht="15">
      <c r="B90" s="123"/>
      <c r="C90" s="122" t="s">
        <v>141</v>
      </c>
      <c r="E90" s="118"/>
      <c r="G90" s="252" t="s">
        <v>168</v>
      </c>
      <c r="H90" s="254"/>
      <c r="I90" s="108" t="s">
        <v>176</v>
      </c>
      <c r="J90" s="118"/>
      <c r="K90" s="118"/>
      <c r="L90" s="118"/>
      <c r="M90" s="118"/>
      <c r="N90" s="252"/>
      <c r="O90" s="122"/>
      <c r="P90" s="128"/>
      <c r="Q90" s="130"/>
      <c r="W90" s="123"/>
      <c r="X90" s="123"/>
      <c r="Y90" s="123"/>
      <c r="AC90" s="168"/>
    </row>
    <row r="91" spans="2:29" s="115" customFormat="1" ht="15">
      <c r="B91" s="123"/>
      <c r="C91" s="122" t="s">
        <v>155</v>
      </c>
      <c r="E91" s="118"/>
      <c r="G91" s="252" t="s">
        <v>168</v>
      </c>
      <c r="H91" s="254"/>
      <c r="I91" s="108" t="s">
        <v>172</v>
      </c>
      <c r="J91" s="118"/>
      <c r="K91" s="118"/>
      <c r="L91" s="118"/>
      <c r="M91" s="118"/>
      <c r="N91" s="252"/>
      <c r="O91" s="122"/>
      <c r="P91" s="128"/>
      <c r="Q91" s="119"/>
      <c r="W91" s="123"/>
      <c r="X91" s="123"/>
      <c r="Y91" s="123"/>
      <c r="AC91" s="168"/>
    </row>
    <row r="92" spans="2:29" s="115" customFormat="1" ht="15">
      <c r="B92" s="123"/>
      <c r="C92" s="122" t="s">
        <v>108</v>
      </c>
      <c r="E92" s="118"/>
      <c r="G92" s="252" t="s">
        <v>168</v>
      </c>
      <c r="H92" s="254"/>
      <c r="I92" s="108" t="s">
        <v>173</v>
      </c>
      <c r="K92" s="118"/>
      <c r="M92" s="118"/>
      <c r="N92" s="116"/>
      <c r="P92" s="118"/>
      <c r="Q92" s="119"/>
      <c r="W92" s="123"/>
      <c r="X92" s="123"/>
      <c r="Y92" s="123"/>
      <c r="AC92" s="168"/>
    </row>
    <row r="93" spans="2:29" s="115" customFormat="1" ht="15">
      <c r="B93" s="123"/>
      <c r="C93" s="122" t="s">
        <v>145</v>
      </c>
      <c r="E93" s="118"/>
      <c r="G93" s="252" t="s">
        <v>167</v>
      </c>
      <c r="H93" s="254"/>
      <c r="I93" s="108" t="s">
        <v>176</v>
      </c>
      <c r="K93" s="118"/>
      <c r="M93" s="118"/>
      <c r="N93" s="116"/>
      <c r="P93" s="118"/>
      <c r="Q93" s="130"/>
      <c r="W93" s="123"/>
      <c r="X93" s="123"/>
      <c r="Y93" s="123"/>
      <c r="AC93" s="168"/>
    </row>
    <row r="94" spans="2:29" s="115" customFormat="1" ht="15">
      <c r="B94" s="123"/>
      <c r="C94" s="122" t="s">
        <v>97</v>
      </c>
      <c r="D94" s="113"/>
      <c r="E94" s="118"/>
      <c r="F94" s="113"/>
      <c r="G94" s="252" t="s">
        <v>169</v>
      </c>
      <c r="H94" s="254"/>
      <c r="I94" s="108" t="s">
        <v>172</v>
      </c>
      <c r="K94" s="118"/>
      <c r="M94" s="118"/>
      <c r="N94" s="116"/>
      <c r="P94" s="118"/>
      <c r="Q94" s="119"/>
      <c r="W94" s="123"/>
      <c r="X94" s="123"/>
      <c r="Y94" s="123"/>
      <c r="AC94" s="168"/>
    </row>
    <row r="95" spans="2:39" s="115" customFormat="1" ht="15">
      <c r="B95" s="123"/>
      <c r="C95" s="122" t="s">
        <v>93</v>
      </c>
      <c r="E95" s="118"/>
      <c r="G95" s="252" t="s">
        <v>168</v>
      </c>
      <c r="H95" s="254"/>
      <c r="I95" s="108" t="s">
        <v>172</v>
      </c>
      <c r="K95" s="119"/>
      <c r="M95" s="122"/>
      <c r="N95" s="116"/>
      <c r="P95" s="118"/>
      <c r="Q95" s="119"/>
      <c r="W95" s="123"/>
      <c r="X95" s="123"/>
      <c r="Y95" s="123"/>
      <c r="AC95" s="168"/>
      <c r="AG95" s="111"/>
      <c r="AI95" s="111"/>
      <c r="AJ95" s="111"/>
      <c r="AK95" s="111"/>
      <c r="AL95" s="113"/>
      <c r="AM95" s="113"/>
    </row>
    <row r="96" spans="2:29" s="115" customFormat="1" ht="15">
      <c r="B96" s="123"/>
      <c r="C96" s="122" t="s">
        <v>152</v>
      </c>
      <c r="E96" s="118"/>
      <c r="G96" s="252" t="s">
        <v>167</v>
      </c>
      <c r="H96" s="254"/>
      <c r="I96" s="108" t="s">
        <v>177</v>
      </c>
      <c r="K96" s="118"/>
      <c r="M96" s="118"/>
      <c r="N96" s="116"/>
      <c r="P96" s="118"/>
      <c r="Q96" s="119"/>
      <c r="W96" s="123"/>
      <c r="X96" s="123"/>
      <c r="Y96" s="123"/>
      <c r="AC96" s="168"/>
    </row>
    <row r="97" spans="2:29" s="115" customFormat="1" ht="15">
      <c r="B97" s="123"/>
      <c r="C97" s="122" t="s">
        <v>105</v>
      </c>
      <c r="E97" s="118"/>
      <c r="G97" s="252" t="s">
        <v>171</v>
      </c>
      <c r="H97" s="254"/>
      <c r="I97" s="108" t="s">
        <v>173</v>
      </c>
      <c r="K97" s="118"/>
      <c r="M97" s="118"/>
      <c r="N97" s="116"/>
      <c r="P97" s="118"/>
      <c r="Q97" s="119"/>
      <c r="W97" s="123"/>
      <c r="X97" s="123"/>
      <c r="Y97" s="123"/>
      <c r="AC97" s="168"/>
    </row>
    <row r="98" spans="2:29" s="115" customFormat="1" ht="15">
      <c r="B98" s="123"/>
      <c r="C98" s="122" t="s">
        <v>159</v>
      </c>
      <c r="E98" s="118"/>
      <c r="G98" s="252" t="s">
        <v>168</v>
      </c>
      <c r="H98" s="254"/>
      <c r="I98" s="108" t="s">
        <v>178</v>
      </c>
      <c r="K98" s="119"/>
      <c r="M98" s="122"/>
      <c r="N98" s="116"/>
      <c r="P98" s="118"/>
      <c r="Q98" s="130"/>
      <c r="W98" s="123"/>
      <c r="X98" s="123"/>
      <c r="Y98" s="123"/>
      <c r="AC98" s="168"/>
    </row>
    <row r="99" spans="2:29" s="115" customFormat="1" ht="15">
      <c r="B99" s="123"/>
      <c r="C99" s="107" t="s">
        <v>142</v>
      </c>
      <c r="D99" s="107"/>
      <c r="E99" s="107"/>
      <c r="F99" s="107"/>
      <c r="G99" s="220" t="s">
        <v>168</v>
      </c>
      <c r="H99" s="253"/>
      <c r="I99" s="108" t="s">
        <v>176</v>
      </c>
      <c r="J99" s="109"/>
      <c r="K99" s="109"/>
      <c r="L99" s="110"/>
      <c r="M99" s="111"/>
      <c r="N99" s="112"/>
      <c r="O99" s="111"/>
      <c r="P99" s="111"/>
      <c r="Q99" s="130"/>
      <c r="W99" s="123"/>
      <c r="X99" s="123"/>
      <c r="Y99" s="123"/>
      <c r="AC99" s="168"/>
    </row>
    <row r="100" spans="2:29" s="115" customFormat="1" ht="15">
      <c r="B100" s="123"/>
      <c r="C100" s="122" t="s">
        <v>114</v>
      </c>
      <c r="E100" s="118"/>
      <c r="G100" s="252" t="s">
        <v>169</v>
      </c>
      <c r="H100" s="254"/>
      <c r="I100" s="108" t="s">
        <v>174</v>
      </c>
      <c r="J100" s="118"/>
      <c r="K100" s="130"/>
      <c r="L100" s="122"/>
      <c r="M100" s="122"/>
      <c r="N100" s="117"/>
      <c r="P100" s="122"/>
      <c r="Q100" s="130"/>
      <c r="W100" s="123"/>
      <c r="X100" s="123"/>
      <c r="Y100" s="123"/>
      <c r="AC100" s="168"/>
    </row>
    <row r="101" spans="2:29" s="115" customFormat="1" ht="15">
      <c r="B101" s="123"/>
      <c r="C101" s="129" t="s">
        <v>139</v>
      </c>
      <c r="E101" s="118"/>
      <c r="G101" s="252" t="s">
        <v>168</v>
      </c>
      <c r="H101" s="254"/>
      <c r="I101" s="108" t="s">
        <v>176</v>
      </c>
      <c r="K101" s="118"/>
      <c r="M101" s="118"/>
      <c r="N101" s="116"/>
      <c r="P101" s="118"/>
      <c r="Q101" s="130"/>
      <c r="W101" s="123"/>
      <c r="X101" s="123"/>
      <c r="Y101" s="123"/>
      <c r="AC101" s="168"/>
    </row>
    <row r="102" spans="2:29" s="115" customFormat="1" ht="15">
      <c r="B102" s="123"/>
      <c r="C102" s="129" t="s">
        <v>153</v>
      </c>
      <c r="E102" s="118"/>
      <c r="G102" s="252" t="s">
        <v>169</v>
      </c>
      <c r="H102" s="254"/>
      <c r="I102" s="108" t="s">
        <v>177</v>
      </c>
      <c r="K102" s="118"/>
      <c r="M102" s="118"/>
      <c r="N102" s="116"/>
      <c r="P102" s="118"/>
      <c r="Q102" s="130"/>
      <c r="W102" s="123"/>
      <c r="X102" s="123"/>
      <c r="Y102" s="123"/>
      <c r="AC102" s="168"/>
    </row>
    <row r="103" spans="2:29" s="115" customFormat="1" ht="15">
      <c r="B103" s="123"/>
      <c r="C103" s="122" t="s">
        <v>135</v>
      </c>
      <c r="E103" s="118"/>
      <c r="G103" s="252" t="s">
        <v>169</v>
      </c>
      <c r="H103" s="254"/>
      <c r="I103" s="108" t="s">
        <v>175</v>
      </c>
      <c r="K103" s="118"/>
      <c r="M103" s="118"/>
      <c r="N103" s="116"/>
      <c r="P103" s="118"/>
      <c r="Q103" s="119"/>
      <c r="W103" s="123"/>
      <c r="X103" s="123"/>
      <c r="Y103" s="123"/>
      <c r="AC103" s="168"/>
    </row>
    <row r="104" spans="2:29" s="115" customFormat="1" ht="15">
      <c r="B104" s="123"/>
      <c r="C104" s="122" t="s">
        <v>162</v>
      </c>
      <c r="E104" s="118"/>
      <c r="G104" s="252" t="s">
        <v>169</v>
      </c>
      <c r="H104" s="254"/>
      <c r="I104" s="108" t="s">
        <v>178</v>
      </c>
      <c r="K104" s="119"/>
      <c r="M104" s="122"/>
      <c r="N104" s="116"/>
      <c r="P104" s="118"/>
      <c r="Q104" s="130"/>
      <c r="W104" s="123"/>
      <c r="X104" s="123"/>
      <c r="Y104" s="123"/>
      <c r="AC104" s="168"/>
    </row>
    <row r="105" spans="2:29" s="115" customFormat="1" ht="15">
      <c r="B105" s="123"/>
      <c r="C105" s="122" t="s">
        <v>160</v>
      </c>
      <c r="E105" s="118"/>
      <c r="G105" s="252" t="s">
        <v>168</v>
      </c>
      <c r="H105" s="254"/>
      <c r="I105" s="108" t="s">
        <v>178</v>
      </c>
      <c r="K105" s="118"/>
      <c r="M105" s="122"/>
      <c r="N105" s="116"/>
      <c r="P105" s="118"/>
      <c r="Q105" s="130"/>
      <c r="W105" s="123"/>
      <c r="X105" s="123"/>
      <c r="Y105" s="123"/>
      <c r="AC105" s="168"/>
    </row>
    <row r="106" spans="2:29" s="115" customFormat="1" ht="15">
      <c r="B106" s="123"/>
      <c r="C106" s="122" t="s">
        <v>109</v>
      </c>
      <c r="E106" s="118"/>
      <c r="G106" s="252" t="s">
        <v>170</v>
      </c>
      <c r="H106" s="254"/>
      <c r="I106" s="108" t="s">
        <v>173</v>
      </c>
      <c r="K106" s="118"/>
      <c r="M106" s="118"/>
      <c r="N106" s="116"/>
      <c r="P106" s="118"/>
      <c r="Q106" s="119"/>
      <c r="W106" s="123"/>
      <c r="X106" s="123"/>
      <c r="Y106" s="123"/>
      <c r="AC106" s="168"/>
    </row>
    <row r="107" spans="2:29" s="115" customFormat="1" ht="15">
      <c r="B107" s="123"/>
      <c r="C107" s="122" t="s">
        <v>133</v>
      </c>
      <c r="E107" s="118"/>
      <c r="G107" s="252" t="s">
        <v>170</v>
      </c>
      <c r="H107" s="254"/>
      <c r="I107" s="108" t="s">
        <v>175</v>
      </c>
      <c r="K107" s="119"/>
      <c r="M107" s="122"/>
      <c r="N107" s="116"/>
      <c r="P107" s="118"/>
      <c r="Q107" s="119"/>
      <c r="W107" s="123"/>
      <c r="X107" s="123"/>
      <c r="Y107" s="123"/>
      <c r="AC107" s="168"/>
    </row>
    <row r="108" spans="2:29" s="115" customFormat="1" ht="15">
      <c r="B108" s="123"/>
      <c r="C108" s="122" t="s">
        <v>150</v>
      </c>
      <c r="E108" s="118"/>
      <c r="G108" s="252" t="s">
        <v>167</v>
      </c>
      <c r="H108" s="254"/>
      <c r="I108" s="108" t="s">
        <v>177</v>
      </c>
      <c r="J108" s="118"/>
      <c r="N108" s="125"/>
      <c r="Q108" s="119"/>
      <c r="W108" s="123"/>
      <c r="X108" s="123"/>
      <c r="Y108" s="123"/>
      <c r="AC108" s="168"/>
    </row>
    <row r="109" spans="2:29" s="115" customFormat="1" ht="15">
      <c r="B109" s="123"/>
      <c r="C109" s="118" t="s">
        <v>134</v>
      </c>
      <c r="E109" s="118"/>
      <c r="G109" s="252" t="s">
        <v>167</v>
      </c>
      <c r="H109" s="254"/>
      <c r="I109" s="108" t="s">
        <v>175</v>
      </c>
      <c r="K109" s="118"/>
      <c r="M109" s="118"/>
      <c r="N109" s="116"/>
      <c r="P109" s="118"/>
      <c r="Q109" s="119"/>
      <c r="W109" s="123"/>
      <c r="X109" s="123"/>
      <c r="Y109" s="123"/>
      <c r="AC109" s="168"/>
    </row>
    <row r="110" spans="2:29" s="115" customFormat="1" ht="15">
      <c r="B110" s="123"/>
      <c r="C110" s="118" t="s">
        <v>134</v>
      </c>
      <c r="E110" s="118"/>
      <c r="G110" s="252" t="s">
        <v>167</v>
      </c>
      <c r="H110" s="254"/>
      <c r="I110" s="108" t="s">
        <v>177</v>
      </c>
      <c r="J110" s="118"/>
      <c r="K110" s="118"/>
      <c r="L110" s="118"/>
      <c r="M110" s="118"/>
      <c r="N110" s="252"/>
      <c r="O110" s="122"/>
      <c r="P110" s="128"/>
      <c r="Q110" s="119"/>
      <c r="W110" s="123"/>
      <c r="X110" s="123"/>
      <c r="Y110" s="123"/>
      <c r="AC110" s="168"/>
    </row>
    <row r="111" spans="2:29" s="115" customFormat="1" ht="15">
      <c r="B111" s="123"/>
      <c r="C111" s="122" t="s">
        <v>146</v>
      </c>
      <c r="E111" s="118"/>
      <c r="G111" s="252" t="s">
        <v>167</v>
      </c>
      <c r="H111" s="254"/>
      <c r="I111" s="108" t="s">
        <v>176</v>
      </c>
      <c r="K111" s="118"/>
      <c r="M111" s="118"/>
      <c r="N111" s="116"/>
      <c r="P111" s="118"/>
      <c r="Q111" s="119"/>
      <c r="W111" s="123"/>
      <c r="X111" s="123"/>
      <c r="Y111" s="123"/>
      <c r="AC111" s="168"/>
    </row>
    <row r="112" spans="2:29" s="115" customFormat="1" ht="15">
      <c r="B112" s="123"/>
      <c r="C112" s="122" t="s">
        <v>154</v>
      </c>
      <c r="E112" s="118"/>
      <c r="G112" s="252" t="s">
        <v>169</v>
      </c>
      <c r="H112" s="254"/>
      <c r="I112" s="108" t="s">
        <v>172</v>
      </c>
      <c r="J112" s="118"/>
      <c r="K112" s="118"/>
      <c r="L112" s="122"/>
      <c r="M112" s="122"/>
      <c r="N112" s="252"/>
      <c r="O112" s="122"/>
      <c r="P112" s="128"/>
      <c r="Q112" s="119"/>
      <c r="W112" s="123"/>
      <c r="X112" s="123"/>
      <c r="Y112" s="123"/>
      <c r="AC112" s="168"/>
    </row>
    <row r="113" spans="2:29" s="115" customFormat="1" ht="15">
      <c r="B113" s="123"/>
      <c r="C113" s="122" t="s">
        <v>164</v>
      </c>
      <c r="E113" s="118"/>
      <c r="G113" s="252" t="s">
        <v>169</v>
      </c>
      <c r="H113" s="254"/>
      <c r="I113" s="108" t="s">
        <v>178</v>
      </c>
      <c r="K113" s="118"/>
      <c r="M113" s="118"/>
      <c r="N113" s="116"/>
      <c r="P113" s="118"/>
      <c r="Q113" s="119"/>
      <c r="W113" s="123"/>
      <c r="X113" s="123"/>
      <c r="Y113" s="123"/>
      <c r="AC113" s="168"/>
    </row>
    <row r="114" spans="2:29" s="115" customFormat="1" ht="15">
      <c r="B114" s="123"/>
      <c r="C114" s="118" t="s">
        <v>118</v>
      </c>
      <c r="E114" s="118"/>
      <c r="G114" s="252" t="s">
        <v>170</v>
      </c>
      <c r="H114" s="254"/>
      <c r="I114" s="108" t="s">
        <v>174</v>
      </c>
      <c r="J114" s="118"/>
      <c r="K114" s="118"/>
      <c r="L114" s="118"/>
      <c r="M114" s="118"/>
      <c r="N114" s="252"/>
      <c r="O114" s="122"/>
      <c r="P114" s="128"/>
      <c r="W114" s="123"/>
      <c r="X114" s="123"/>
      <c r="Y114" s="123"/>
      <c r="AC114" s="168"/>
    </row>
    <row r="115" spans="2:29" s="115" customFormat="1" ht="15">
      <c r="B115" s="123"/>
      <c r="C115" s="129" t="s">
        <v>94</v>
      </c>
      <c r="E115" s="118"/>
      <c r="G115" s="252" t="s">
        <v>168</v>
      </c>
      <c r="H115" s="254"/>
      <c r="I115" s="108" t="s">
        <v>172</v>
      </c>
      <c r="K115" s="118"/>
      <c r="M115" s="118"/>
      <c r="N115" s="116"/>
      <c r="P115" s="118"/>
      <c r="Q115" s="119"/>
      <c r="W115" s="123"/>
      <c r="X115" s="123"/>
      <c r="Y115" s="123"/>
      <c r="AC115" s="168"/>
    </row>
    <row r="116" spans="2:29" s="115" customFormat="1" ht="15">
      <c r="B116" s="123"/>
      <c r="C116" s="122" t="s">
        <v>140</v>
      </c>
      <c r="E116" s="118"/>
      <c r="G116" s="252" t="s">
        <v>168</v>
      </c>
      <c r="H116" s="254"/>
      <c r="I116" s="108" t="s">
        <v>176</v>
      </c>
      <c r="J116" s="118"/>
      <c r="K116" s="118"/>
      <c r="L116" s="118"/>
      <c r="M116" s="118"/>
      <c r="N116" s="252"/>
      <c r="O116" s="122"/>
      <c r="P116" s="128"/>
      <c r="Q116" s="130"/>
      <c r="W116" s="123"/>
      <c r="X116" s="123"/>
      <c r="Y116" s="123"/>
      <c r="AC116" s="168"/>
    </row>
    <row r="117" spans="2:29" s="115" customFormat="1" ht="15">
      <c r="B117" s="123"/>
      <c r="C117" s="118" t="s">
        <v>110</v>
      </c>
      <c r="E117" s="118"/>
      <c r="G117" s="252" t="s">
        <v>171</v>
      </c>
      <c r="H117" s="254"/>
      <c r="I117" s="108" t="s">
        <v>173</v>
      </c>
      <c r="J117" s="118"/>
      <c r="K117" s="118"/>
      <c r="L117" s="118"/>
      <c r="M117" s="118"/>
      <c r="N117" s="252"/>
      <c r="O117" s="122"/>
      <c r="P117" s="128"/>
      <c r="Q117" s="119"/>
      <c r="W117" s="123"/>
      <c r="X117" s="123"/>
      <c r="Y117" s="123"/>
      <c r="AC117" s="168"/>
    </row>
    <row r="118" spans="2:34" s="115" customFormat="1" ht="15">
      <c r="B118" s="123"/>
      <c r="C118" s="122" t="s">
        <v>101</v>
      </c>
      <c r="E118" s="118"/>
      <c r="G118" s="252" t="s">
        <v>170</v>
      </c>
      <c r="H118" s="254"/>
      <c r="I118" s="108" t="s">
        <v>172</v>
      </c>
      <c r="K118" s="118"/>
      <c r="L118" s="118"/>
      <c r="M118" s="118"/>
      <c r="N118" s="252"/>
      <c r="O118" s="122"/>
      <c r="P118" s="128"/>
      <c r="Q118" s="119"/>
      <c r="W118" s="123"/>
      <c r="X118" s="123"/>
      <c r="Y118" s="123"/>
      <c r="AC118" s="168"/>
      <c r="AH118" s="111"/>
    </row>
    <row r="119" spans="2:29" s="115" customFormat="1" ht="15">
      <c r="B119" s="123"/>
      <c r="C119" s="129" t="s">
        <v>113</v>
      </c>
      <c r="E119" s="118"/>
      <c r="G119" s="252" t="s">
        <v>168</v>
      </c>
      <c r="H119" s="254"/>
      <c r="I119" s="108" t="s">
        <v>174</v>
      </c>
      <c r="K119" s="118"/>
      <c r="M119" s="118"/>
      <c r="N119" s="116"/>
      <c r="P119" s="118"/>
      <c r="Q119" s="130"/>
      <c r="W119" s="123"/>
      <c r="X119" s="123"/>
      <c r="Y119" s="123"/>
      <c r="AC119" s="168"/>
    </row>
    <row r="120" spans="2:29" s="115" customFormat="1" ht="15">
      <c r="B120" s="123"/>
      <c r="C120" s="122" t="s">
        <v>113</v>
      </c>
      <c r="E120" s="118"/>
      <c r="G120" s="252" t="s">
        <v>168</v>
      </c>
      <c r="H120" s="254"/>
      <c r="I120" s="108" t="s">
        <v>177</v>
      </c>
      <c r="J120" s="118"/>
      <c r="K120" s="130"/>
      <c r="L120" s="122"/>
      <c r="M120" s="122"/>
      <c r="N120" s="117"/>
      <c r="P120" s="122"/>
      <c r="Q120" s="119"/>
      <c r="W120" s="123"/>
      <c r="X120" s="123"/>
      <c r="Y120" s="123"/>
      <c r="AC120" s="168"/>
    </row>
    <row r="121" spans="2:29" s="115" customFormat="1" ht="15">
      <c r="B121" s="123"/>
      <c r="C121" s="122" t="s">
        <v>115</v>
      </c>
      <c r="E121" s="118"/>
      <c r="G121" s="252" t="s">
        <v>169</v>
      </c>
      <c r="H121" s="254"/>
      <c r="I121" s="108" t="s">
        <v>174</v>
      </c>
      <c r="J121" s="118"/>
      <c r="N121" s="125"/>
      <c r="Q121" s="130"/>
      <c r="W121" s="123"/>
      <c r="X121" s="123"/>
      <c r="Y121" s="123"/>
      <c r="AC121" s="168"/>
    </row>
    <row r="122" spans="2:29" s="115" customFormat="1" ht="15">
      <c r="B122" s="123"/>
      <c r="C122" s="118" t="s">
        <v>147</v>
      </c>
      <c r="E122" s="118"/>
      <c r="G122" s="252" t="s">
        <v>168</v>
      </c>
      <c r="H122" s="254"/>
      <c r="I122" s="108" t="s">
        <v>176</v>
      </c>
      <c r="J122" s="118"/>
      <c r="K122" s="118"/>
      <c r="L122" s="118"/>
      <c r="M122" s="118"/>
      <c r="N122" s="252"/>
      <c r="O122" s="122"/>
      <c r="P122" s="128"/>
      <c r="Q122" s="119"/>
      <c r="W122" s="123"/>
      <c r="X122" s="123"/>
      <c r="Y122" s="123"/>
      <c r="AC122" s="168"/>
    </row>
    <row r="123" spans="2:29" s="115" customFormat="1" ht="15">
      <c r="B123" s="123"/>
      <c r="C123" s="122" t="s">
        <v>117</v>
      </c>
      <c r="E123" s="118"/>
      <c r="G123" s="252" t="s">
        <v>167</v>
      </c>
      <c r="H123" s="254"/>
      <c r="I123" s="108" t="s">
        <v>174</v>
      </c>
      <c r="J123" s="118"/>
      <c r="N123" s="125"/>
      <c r="Q123" s="130"/>
      <c r="W123" s="123"/>
      <c r="X123" s="123"/>
      <c r="Y123" s="123"/>
      <c r="AC123" s="168"/>
    </row>
    <row r="124" spans="2:29" s="115" customFormat="1" ht="15">
      <c r="B124" s="123"/>
      <c r="C124" s="122" t="s">
        <v>116</v>
      </c>
      <c r="E124" s="118"/>
      <c r="G124" s="252" t="s">
        <v>169</v>
      </c>
      <c r="H124" s="254"/>
      <c r="I124" s="108" t="s">
        <v>174</v>
      </c>
      <c r="J124" s="118"/>
      <c r="N124" s="125"/>
      <c r="Q124" s="130"/>
      <c r="W124" s="123"/>
      <c r="X124" s="123"/>
      <c r="Y124" s="123"/>
      <c r="AC124" s="168"/>
    </row>
    <row r="125" spans="2:29" s="115" customFormat="1" ht="15">
      <c r="B125" s="123"/>
      <c r="C125" s="122" t="s">
        <v>119</v>
      </c>
      <c r="E125" s="118"/>
      <c r="G125" s="252" t="s">
        <v>170</v>
      </c>
      <c r="H125" s="254"/>
      <c r="I125" s="108" t="s">
        <v>174</v>
      </c>
      <c r="K125" s="118"/>
      <c r="M125" s="118"/>
      <c r="N125" s="116"/>
      <c r="P125" s="118"/>
      <c r="W125" s="123"/>
      <c r="X125" s="123"/>
      <c r="Y125" s="123"/>
      <c r="AC125" s="168"/>
    </row>
    <row r="126" spans="2:29" s="115" customFormat="1" ht="15">
      <c r="B126" s="123"/>
      <c r="C126" s="122" t="s">
        <v>138</v>
      </c>
      <c r="E126" s="118"/>
      <c r="G126" s="252" t="s">
        <v>168</v>
      </c>
      <c r="H126" s="254"/>
      <c r="I126" s="108" t="s">
        <v>176</v>
      </c>
      <c r="K126" s="118"/>
      <c r="M126" s="118"/>
      <c r="N126" s="116"/>
      <c r="P126" s="118"/>
      <c r="Q126" s="130"/>
      <c r="W126" s="123"/>
      <c r="X126" s="123"/>
      <c r="Y126" s="123"/>
      <c r="AC126" s="168"/>
    </row>
    <row r="127" spans="2:34" s="115" customFormat="1" ht="15">
      <c r="B127" s="123"/>
      <c r="C127" s="122" t="s">
        <v>100</v>
      </c>
      <c r="E127" s="118"/>
      <c r="G127" s="252" t="s">
        <v>169</v>
      </c>
      <c r="H127" s="254"/>
      <c r="I127" s="108" t="s">
        <v>172</v>
      </c>
      <c r="K127" s="118"/>
      <c r="L127" s="118"/>
      <c r="M127" s="118"/>
      <c r="N127" s="252"/>
      <c r="O127" s="122"/>
      <c r="P127" s="128"/>
      <c r="Q127" s="119"/>
      <c r="W127" s="123"/>
      <c r="X127" s="123"/>
      <c r="Y127" s="123"/>
      <c r="AC127" s="168"/>
      <c r="AH127" s="111"/>
    </row>
    <row r="128" spans="1:40" s="113" customFormat="1" ht="15">
      <c r="A128" s="107"/>
      <c r="B128" s="110"/>
      <c r="C128" s="122" t="s">
        <v>87</v>
      </c>
      <c r="D128" s="115"/>
      <c r="E128" s="118"/>
      <c r="F128" s="115"/>
      <c r="G128" s="252" t="s">
        <v>167</v>
      </c>
      <c r="H128" s="254"/>
      <c r="I128" s="108" t="s">
        <v>172</v>
      </c>
      <c r="J128" s="115"/>
      <c r="K128" s="109"/>
      <c r="L128" s="110"/>
      <c r="M128" s="111"/>
      <c r="N128" s="112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AB128" s="6"/>
      <c r="AD128" s="111"/>
      <c r="AE128" s="111"/>
      <c r="AF128" s="111"/>
      <c r="AG128" s="93"/>
      <c r="AH128" s="93"/>
      <c r="AI128" s="93"/>
      <c r="AJ128" s="93"/>
      <c r="AK128" s="93"/>
      <c r="AL128" s="93"/>
      <c r="AM128" s="93"/>
      <c r="AN128" s="111"/>
    </row>
    <row r="129" spans="2:29" s="115" customFormat="1" ht="15">
      <c r="B129" s="123"/>
      <c r="C129" s="122" t="s">
        <v>106</v>
      </c>
      <c r="E129" s="118"/>
      <c r="G129" s="252" t="s">
        <v>171</v>
      </c>
      <c r="H129" s="254"/>
      <c r="I129" s="108" t="s">
        <v>173</v>
      </c>
      <c r="K129" s="118"/>
      <c r="M129" s="118"/>
      <c r="N129" s="116"/>
      <c r="P129" s="118"/>
      <c r="Q129" s="119"/>
      <c r="W129" s="123"/>
      <c r="X129" s="123"/>
      <c r="Y129" s="123"/>
      <c r="AC129" s="168"/>
    </row>
    <row r="130" spans="2:29" s="115" customFormat="1" ht="15">
      <c r="B130" s="123"/>
      <c r="C130" s="122" t="s">
        <v>98</v>
      </c>
      <c r="E130" s="118"/>
      <c r="G130" s="252" t="s">
        <v>169</v>
      </c>
      <c r="H130" s="254"/>
      <c r="I130" s="108" t="s">
        <v>172</v>
      </c>
      <c r="K130" s="118"/>
      <c r="M130" s="118"/>
      <c r="N130" s="116"/>
      <c r="P130" s="118"/>
      <c r="Q130" s="119"/>
      <c r="W130" s="123"/>
      <c r="X130" s="123"/>
      <c r="Y130" s="123"/>
      <c r="AC130" s="168"/>
    </row>
    <row r="131" spans="2:29" s="115" customFormat="1" ht="15">
      <c r="B131" s="123"/>
      <c r="C131" s="122" t="s">
        <v>151</v>
      </c>
      <c r="E131" s="118"/>
      <c r="G131" s="252" t="s">
        <v>167</v>
      </c>
      <c r="H131" s="254"/>
      <c r="I131" s="108" t="s">
        <v>177</v>
      </c>
      <c r="J131" s="118"/>
      <c r="N131" s="125"/>
      <c r="Q131" s="119"/>
      <c r="W131" s="123"/>
      <c r="X131" s="123"/>
      <c r="Y131" s="123"/>
      <c r="AC131" s="168"/>
    </row>
    <row r="132" spans="2:29" s="115" customFormat="1" ht="15">
      <c r="B132" s="123"/>
      <c r="C132" s="122" t="s">
        <v>123</v>
      </c>
      <c r="E132" s="118"/>
      <c r="G132" s="252" t="s">
        <v>171</v>
      </c>
      <c r="H132" s="254"/>
      <c r="I132" s="108" t="s">
        <v>174</v>
      </c>
      <c r="J132" s="118"/>
      <c r="K132" s="118"/>
      <c r="L132" s="122"/>
      <c r="M132" s="122"/>
      <c r="N132" s="252"/>
      <c r="O132" s="122"/>
      <c r="P132" s="128"/>
      <c r="Q132" s="119"/>
      <c r="W132" s="123"/>
      <c r="X132" s="123"/>
      <c r="Y132" s="123"/>
      <c r="AC132" s="168"/>
    </row>
    <row r="133" spans="2:29" s="115" customFormat="1" ht="15">
      <c r="B133" s="123"/>
      <c r="C133" s="129" t="s">
        <v>158</v>
      </c>
      <c r="E133" s="118"/>
      <c r="G133" s="252" t="s">
        <v>168</v>
      </c>
      <c r="H133" s="254"/>
      <c r="I133" s="108" t="s">
        <v>178</v>
      </c>
      <c r="K133" s="118"/>
      <c r="M133" s="118"/>
      <c r="N133" s="116"/>
      <c r="P133" s="118"/>
      <c r="Q133" s="118"/>
      <c r="W133" s="123"/>
      <c r="X133" s="123"/>
      <c r="Y133" s="123"/>
      <c r="AC133" s="168"/>
    </row>
    <row r="134" spans="2:29" s="115" customFormat="1" ht="15">
      <c r="B134" s="123"/>
      <c r="C134" s="122" t="s">
        <v>121</v>
      </c>
      <c r="E134" s="118"/>
      <c r="G134" s="252" t="s">
        <v>170</v>
      </c>
      <c r="H134" s="254"/>
      <c r="I134" s="108" t="s">
        <v>174</v>
      </c>
      <c r="K134" s="118"/>
      <c r="M134" s="118"/>
      <c r="N134" s="116"/>
      <c r="P134" s="118"/>
      <c r="Q134" s="119"/>
      <c r="W134" s="123"/>
      <c r="X134" s="123"/>
      <c r="Y134" s="123"/>
      <c r="AC134" s="168"/>
    </row>
    <row r="135" spans="2:29" s="115" customFormat="1" ht="15">
      <c r="B135" s="123"/>
      <c r="C135" s="129" t="s">
        <v>96</v>
      </c>
      <c r="D135" s="113"/>
      <c r="E135" s="107"/>
      <c r="F135" s="113"/>
      <c r="G135" s="220" t="s">
        <v>169</v>
      </c>
      <c r="H135" s="253"/>
      <c r="I135" s="108" t="s">
        <v>172</v>
      </c>
      <c r="K135" s="118"/>
      <c r="M135" s="118"/>
      <c r="N135" s="116"/>
      <c r="P135" s="118"/>
      <c r="Q135" s="119"/>
      <c r="W135" s="123"/>
      <c r="X135" s="123"/>
      <c r="Y135" s="123"/>
      <c r="AC135" s="168"/>
    </row>
    <row r="136" spans="2:29" s="115" customFormat="1" ht="15">
      <c r="B136" s="123"/>
      <c r="C136" s="122" t="s">
        <v>148</v>
      </c>
      <c r="E136" s="118"/>
      <c r="G136" s="252" t="s">
        <v>167</v>
      </c>
      <c r="H136" s="254"/>
      <c r="I136" s="108" t="s">
        <v>176</v>
      </c>
      <c r="K136" s="118"/>
      <c r="M136" s="118"/>
      <c r="N136" s="116"/>
      <c r="P136" s="118"/>
      <c r="Q136" s="119"/>
      <c r="W136" s="123"/>
      <c r="X136" s="123"/>
      <c r="Y136" s="123"/>
      <c r="AC136" s="168"/>
    </row>
    <row r="137" spans="2:29" s="115" customFormat="1" ht="15">
      <c r="B137" s="123"/>
      <c r="C137" s="122" t="s">
        <v>161</v>
      </c>
      <c r="E137" s="118"/>
      <c r="G137" s="252" t="s">
        <v>168</v>
      </c>
      <c r="H137" s="254"/>
      <c r="I137" s="108" t="s">
        <v>178</v>
      </c>
      <c r="K137" s="119"/>
      <c r="M137" s="122"/>
      <c r="N137" s="116"/>
      <c r="P137" s="118"/>
      <c r="Q137" s="130"/>
      <c r="W137" s="123"/>
      <c r="X137" s="123"/>
      <c r="Y137" s="123"/>
      <c r="AC137" s="168"/>
    </row>
    <row r="138" spans="2:29" s="115" customFormat="1" ht="15">
      <c r="B138" s="123"/>
      <c r="C138" s="122" t="s">
        <v>144</v>
      </c>
      <c r="D138" s="113"/>
      <c r="E138" s="118"/>
      <c r="F138" s="113"/>
      <c r="G138" s="252" t="s">
        <v>167</v>
      </c>
      <c r="H138" s="254"/>
      <c r="I138" s="108" t="s">
        <v>176</v>
      </c>
      <c r="K138" s="118"/>
      <c r="M138" s="118"/>
      <c r="N138" s="116"/>
      <c r="P138" s="118"/>
      <c r="Q138" s="130"/>
      <c r="W138" s="123"/>
      <c r="X138" s="123"/>
      <c r="Y138" s="123"/>
      <c r="AC138" s="168"/>
    </row>
    <row r="139" spans="1:39" s="115" customFormat="1" ht="15">
      <c r="A139" s="118"/>
      <c r="B139" s="122"/>
      <c r="C139" s="122" t="s">
        <v>90</v>
      </c>
      <c r="E139" s="118"/>
      <c r="G139" s="252" t="s">
        <v>167</v>
      </c>
      <c r="H139" s="254"/>
      <c r="I139" s="108" t="s">
        <v>172</v>
      </c>
      <c r="K139" s="118"/>
      <c r="M139" s="122"/>
      <c r="N139" s="116"/>
      <c r="P139" s="118"/>
      <c r="Q139" s="119"/>
      <c r="W139" s="123"/>
      <c r="X139" s="123"/>
      <c r="Y139" s="123"/>
      <c r="AC139" s="168"/>
      <c r="AG139" s="111"/>
      <c r="AH139" s="111"/>
      <c r="AI139" s="111"/>
      <c r="AJ139" s="111"/>
      <c r="AK139" s="111"/>
      <c r="AL139" s="111"/>
      <c r="AM139" s="111"/>
    </row>
    <row r="140" spans="2:29" s="115" customFormat="1" ht="15">
      <c r="B140" s="123"/>
      <c r="C140" s="122" t="s">
        <v>136</v>
      </c>
      <c r="E140" s="118"/>
      <c r="G140" s="252" t="s">
        <v>169</v>
      </c>
      <c r="H140" s="254"/>
      <c r="I140" s="108" t="s">
        <v>175</v>
      </c>
      <c r="K140" s="118"/>
      <c r="M140" s="118"/>
      <c r="N140" s="116"/>
      <c r="P140" s="118"/>
      <c r="Q140" s="119"/>
      <c r="W140" s="123"/>
      <c r="X140" s="123"/>
      <c r="Y140" s="123"/>
      <c r="AC140" s="168"/>
    </row>
    <row r="141" spans="2:29" s="115" customFormat="1" ht="15">
      <c r="B141" s="123"/>
      <c r="C141" s="122" t="s">
        <v>137</v>
      </c>
      <c r="E141" s="118"/>
      <c r="G141" s="252" t="s">
        <v>169</v>
      </c>
      <c r="H141" s="254"/>
      <c r="I141" s="108" t="s">
        <v>175</v>
      </c>
      <c r="K141" s="118"/>
      <c r="M141" s="118"/>
      <c r="N141" s="116"/>
      <c r="P141" s="118"/>
      <c r="Q141" s="130"/>
      <c r="W141" s="123"/>
      <c r="X141" s="123"/>
      <c r="Y141" s="123"/>
      <c r="AC141" s="168"/>
    </row>
    <row r="142" spans="2:29" s="115" customFormat="1" ht="15">
      <c r="B142" s="123"/>
      <c r="C142" s="122" t="s">
        <v>137</v>
      </c>
      <c r="E142" s="118"/>
      <c r="G142" s="252" t="s">
        <v>169</v>
      </c>
      <c r="H142" s="254"/>
      <c r="I142" s="108" t="s">
        <v>176</v>
      </c>
      <c r="K142" s="118"/>
      <c r="M142" s="118"/>
      <c r="N142" s="116"/>
      <c r="P142" s="118"/>
      <c r="Q142" s="119"/>
      <c r="W142" s="123"/>
      <c r="X142" s="123"/>
      <c r="Y142" s="123"/>
      <c r="AC142" s="168"/>
    </row>
    <row r="143" spans="2:29" s="115" customFormat="1" ht="15">
      <c r="B143" s="123"/>
      <c r="C143" s="122"/>
      <c r="E143" s="118"/>
      <c r="G143" s="252"/>
      <c r="H143" s="118"/>
      <c r="I143" s="250"/>
      <c r="K143" s="118"/>
      <c r="M143" s="118"/>
      <c r="N143" s="116"/>
      <c r="P143" s="118"/>
      <c r="Q143" s="119"/>
      <c r="W143" s="123"/>
      <c r="X143" s="123"/>
      <c r="Y143" s="123"/>
      <c r="AC143" s="168"/>
    </row>
    <row r="144" spans="2:29" s="115" customFormat="1" ht="15">
      <c r="B144" s="123"/>
      <c r="C144" s="129"/>
      <c r="E144" s="118"/>
      <c r="G144" s="252"/>
      <c r="H144" s="118"/>
      <c r="I144" s="250"/>
      <c r="K144" s="118"/>
      <c r="M144" s="118"/>
      <c r="N144" s="116"/>
      <c r="P144" s="118"/>
      <c r="Q144" s="119"/>
      <c r="W144" s="123"/>
      <c r="X144" s="123"/>
      <c r="Y144" s="123"/>
      <c r="AC144" s="168"/>
    </row>
    <row r="145" spans="2:29" s="115" customFormat="1" ht="15">
      <c r="B145" s="123"/>
      <c r="C145" s="122"/>
      <c r="E145" s="118"/>
      <c r="G145" s="252"/>
      <c r="H145" s="118"/>
      <c r="I145" s="251"/>
      <c r="J145" s="118"/>
      <c r="K145" s="118"/>
      <c r="L145" s="118"/>
      <c r="M145" s="118"/>
      <c r="N145" s="252"/>
      <c r="O145" s="122"/>
      <c r="P145" s="128"/>
      <c r="Q145" s="119"/>
      <c r="W145" s="123"/>
      <c r="X145" s="123"/>
      <c r="Y145" s="123"/>
      <c r="AC145" s="168"/>
    </row>
    <row r="146" spans="2:29" s="115" customFormat="1" ht="15">
      <c r="B146" s="123"/>
      <c r="C146" s="122"/>
      <c r="E146" s="118"/>
      <c r="G146" s="252"/>
      <c r="H146" s="118"/>
      <c r="I146" s="251"/>
      <c r="J146" s="118"/>
      <c r="K146" s="118"/>
      <c r="L146" s="118"/>
      <c r="M146" s="118"/>
      <c r="N146" s="252"/>
      <c r="O146" s="122"/>
      <c r="P146" s="128"/>
      <c r="Q146" s="119"/>
      <c r="W146" s="123"/>
      <c r="X146" s="123"/>
      <c r="Y146" s="123"/>
      <c r="AC146" s="168"/>
    </row>
    <row r="147" spans="2:29" s="115" customFormat="1" ht="15">
      <c r="B147" s="123"/>
      <c r="C147" s="107"/>
      <c r="D147" s="107"/>
      <c r="E147" s="107"/>
      <c r="F147" s="107"/>
      <c r="G147" s="220"/>
      <c r="H147" s="107"/>
      <c r="I147" s="249"/>
      <c r="J147" s="109"/>
      <c r="K147" s="109"/>
      <c r="L147" s="110"/>
      <c r="M147" s="111"/>
      <c r="N147" s="112"/>
      <c r="O147" s="111"/>
      <c r="P147" s="111"/>
      <c r="Q147" s="119"/>
      <c r="W147" s="123"/>
      <c r="X147" s="123"/>
      <c r="Y147" s="123"/>
      <c r="AC147" s="168"/>
    </row>
    <row r="148" spans="2:29" s="115" customFormat="1" ht="15">
      <c r="B148" s="123"/>
      <c r="C148" s="129"/>
      <c r="D148" s="113"/>
      <c r="E148" s="107"/>
      <c r="F148" s="113"/>
      <c r="G148" s="220"/>
      <c r="H148" s="107"/>
      <c r="I148" s="250"/>
      <c r="K148" s="118"/>
      <c r="M148" s="118"/>
      <c r="N148" s="116"/>
      <c r="P148" s="118"/>
      <c r="Q148" s="119"/>
      <c r="W148" s="123"/>
      <c r="X148" s="123"/>
      <c r="Y148" s="123"/>
      <c r="AC148" s="168"/>
    </row>
    <row r="149" spans="2:29" s="115" customFormat="1" ht="15">
      <c r="B149" s="123"/>
      <c r="C149" s="122"/>
      <c r="E149" s="118"/>
      <c r="G149" s="252"/>
      <c r="H149" s="118"/>
      <c r="I149" s="250"/>
      <c r="K149" s="118"/>
      <c r="M149" s="118"/>
      <c r="N149" s="116"/>
      <c r="P149" s="118"/>
      <c r="Q149" s="119"/>
      <c r="W149" s="123"/>
      <c r="X149" s="123"/>
      <c r="Y149" s="123"/>
      <c r="AC149" s="168"/>
    </row>
    <row r="150" spans="2:29" s="115" customFormat="1" ht="15">
      <c r="B150" s="123"/>
      <c r="C150" s="118"/>
      <c r="E150" s="118"/>
      <c r="G150" s="252"/>
      <c r="H150" s="118"/>
      <c r="I150" s="251"/>
      <c r="J150" s="118"/>
      <c r="K150" s="118"/>
      <c r="L150" s="118"/>
      <c r="M150" s="118"/>
      <c r="N150" s="252"/>
      <c r="O150" s="122"/>
      <c r="P150" s="128"/>
      <c r="Q150" s="119"/>
      <c r="W150" s="123"/>
      <c r="X150" s="123"/>
      <c r="Y150" s="123"/>
      <c r="AC150" s="168"/>
    </row>
    <row r="151" spans="2:29" s="115" customFormat="1" ht="15">
      <c r="B151" s="123"/>
      <c r="C151" s="122"/>
      <c r="E151" s="118"/>
      <c r="G151" s="252"/>
      <c r="H151" s="118"/>
      <c r="I151" s="250"/>
      <c r="K151" s="118"/>
      <c r="M151" s="118"/>
      <c r="N151" s="116"/>
      <c r="P151" s="118"/>
      <c r="Q151" s="119"/>
      <c r="W151" s="123"/>
      <c r="X151" s="123"/>
      <c r="Y151" s="123"/>
      <c r="AC151" s="168"/>
    </row>
    <row r="152" spans="2:29" s="115" customFormat="1" ht="15">
      <c r="B152" s="123"/>
      <c r="C152" s="122"/>
      <c r="E152" s="118"/>
      <c r="G152" s="252"/>
      <c r="H152" s="118"/>
      <c r="I152" s="250"/>
      <c r="K152" s="118"/>
      <c r="M152" s="118"/>
      <c r="N152" s="116"/>
      <c r="P152" s="118"/>
      <c r="Q152" s="119"/>
      <c r="W152" s="123"/>
      <c r="X152" s="123"/>
      <c r="Y152" s="123"/>
      <c r="AC152" s="168"/>
    </row>
    <row r="153" spans="2:29" s="115" customFormat="1" ht="15">
      <c r="B153" s="123"/>
      <c r="C153" s="129"/>
      <c r="E153" s="118"/>
      <c r="G153" s="252"/>
      <c r="H153" s="118"/>
      <c r="I153" s="250"/>
      <c r="K153" s="118"/>
      <c r="M153" s="118"/>
      <c r="N153" s="116"/>
      <c r="P153" s="118"/>
      <c r="Q153" s="119"/>
      <c r="W153" s="123"/>
      <c r="X153" s="123"/>
      <c r="Y153" s="123"/>
      <c r="AC153" s="168"/>
    </row>
    <row r="154" spans="2:29" s="115" customFormat="1" ht="15">
      <c r="B154" s="123"/>
      <c r="C154" s="122"/>
      <c r="E154" s="118"/>
      <c r="G154" s="252"/>
      <c r="H154" s="118"/>
      <c r="I154" s="251"/>
      <c r="J154" s="118"/>
      <c r="N154" s="125"/>
      <c r="Q154" s="119"/>
      <c r="W154" s="123"/>
      <c r="X154" s="123"/>
      <c r="Y154" s="123"/>
      <c r="AC154" s="168"/>
    </row>
    <row r="155" spans="2:29" s="115" customFormat="1" ht="15">
      <c r="B155" s="123"/>
      <c r="C155" s="122"/>
      <c r="E155" s="118"/>
      <c r="G155" s="252"/>
      <c r="H155" s="118"/>
      <c r="I155" s="251"/>
      <c r="J155" s="118"/>
      <c r="N155" s="125"/>
      <c r="Q155" s="119"/>
      <c r="W155" s="123"/>
      <c r="X155" s="123"/>
      <c r="Y155" s="123"/>
      <c r="AC155" s="168"/>
    </row>
    <row r="156" spans="2:29" s="115" customFormat="1" ht="15">
      <c r="B156" s="123"/>
      <c r="C156" s="122"/>
      <c r="E156" s="118"/>
      <c r="G156" s="252"/>
      <c r="H156" s="118"/>
      <c r="I156" s="251"/>
      <c r="J156" s="118"/>
      <c r="N156" s="125"/>
      <c r="Q156" s="122"/>
      <c r="W156" s="123"/>
      <c r="X156" s="123"/>
      <c r="Y156" s="123"/>
      <c r="AC156" s="168"/>
    </row>
    <row r="157" spans="2:29" s="115" customFormat="1" ht="15">
      <c r="B157" s="123"/>
      <c r="C157" s="122"/>
      <c r="E157" s="118"/>
      <c r="G157" s="252"/>
      <c r="H157" s="118"/>
      <c r="I157" s="251"/>
      <c r="J157" s="118"/>
      <c r="K157" s="118"/>
      <c r="L157" s="118"/>
      <c r="M157" s="118"/>
      <c r="N157" s="252"/>
      <c r="O157" s="122"/>
      <c r="P157" s="128"/>
      <c r="W157" s="123"/>
      <c r="X157" s="123"/>
      <c r="Y157" s="123"/>
      <c r="AC157" s="168"/>
    </row>
    <row r="158" spans="2:29" s="115" customFormat="1" ht="15">
      <c r="B158" s="123"/>
      <c r="G158" s="165"/>
      <c r="I158" s="251"/>
      <c r="N158" s="125"/>
      <c r="W158" s="123"/>
      <c r="X158" s="123"/>
      <c r="Y158" s="123"/>
      <c r="AC158" s="168"/>
    </row>
    <row r="159" spans="2:29" s="115" customFormat="1" ht="15">
      <c r="B159" s="123"/>
      <c r="G159" s="165"/>
      <c r="I159" s="251"/>
      <c r="N159" s="125"/>
      <c r="W159" s="123"/>
      <c r="X159" s="123"/>
      <c r="Y159" s="123"/>
      <c r="AC159" s="168"/>
    </row>
    <row r="160" spans="2:29" s="115" customFormat="1" ht="15">
      <c r="B160" s="123"/>
      <c r="G160" s="165"/>
      <c r="I160" s="251"/>
      <c r="N160" s="125"/>
      <c r="W160" s="123"/>
      <c r="X160" s="123"/>
      <c r="Y160" s="123"/>
      <c r="AC160" s="168"/>
    </row>
    <row r="161" spans="2:29" s="115" customFormat="1" ht="15">
      <c r="B161" s="123"/>
      <c r="G161" s="165"/>
      <c r="I161" s="251"/>
      <c r="N161" s="125"/>
      <c r="W161" s="123"/>
      <c r="X161" s="123"/>
      <c r="Y161" s="123"/>
      <c r="AC161" s="168"/>
    </row>
    <row r="162" spans="2:29" s="115" customFormat="1" ht="15">
      <c r="B162" s="123"/>
      <c r="G162" s="165"/>
      <c r="I162" s="251"/>
      <c r="N162" s="125"/>
      <c r="W162" s="123"/>
      <c r="X162" s="123"/>
      <c r="Y162" s="123"/>
      <c r="AC162" s="168"/>
    </row>
    <row r="163" spans="2:29" s="115" customFormat="1" ht="15">
      <c r="B163" s="123"/>
      <c r="G163" s="165"/>
      <c r="I163" s="251"/>
      <c r="N163" s="125"/>
      <c r="W163" s="123"/>
      <c r="X163" s="123"/>
      <c r="Y163" s="123"/>
      <c r="AC163" s="168"/>
    </row>
    <row r="164" spans="2:29" s="115" customFormat="1" ht="15">
      <c r="B164" s="123"/>
      <c r="G164" s="165"/>
      <c r="I164" s="251"/>
      <c r="N164" s="125"/>
      <c r="W164" s="123"/>
      <c r="X164" s="123"/>
      <c r="Y164" s="123"/>
      <c r="AC164" s="168"/>
    </row>
    <row r="165" spans="2:29" s="115" customFormat="1" ht="15">
      <c r="B165" s="123"/>
      <c r="G165" s="165"/>
      <c r="I165" s="251"/>
      <c r="N165" s="125"/>
      <c r="W165" s="123"/>
      <c r="X165" s="123"/>
      <c r="Y165" s="123"/>
      <c r="AC165" s="168"/>
    </row>
    <row r="166" spans="2:29" s="115" customFormat="1" ht="15">
      <c r="B166" s="123"/>
      <c r="G166" s="165"/>
      <c r="I166" s="251"/>
      <c r="N166" s="125"/>
      <c r="W166" s="123"/>
      <c r="X166" s="123"/>
      <c r="Y166" s="123"/>
      <c r="AC166" s="168"/>
    </row>
    <row r="167" spans="2:29" s="115" customFormat="1" ht="15">
      <c r="B167" s="123"/>
      <c r="G167" s="165"/>
      <c r="I167" s="251"/>
      <c r="N167" s="125"/>
      <c r="W167" s="123"/>
      <c r="X167" s="123"/>
      <c r="Y167" s="123"/>
      <c r="AC167" s="168"/>
    </row>
    <row r="168" spans="2:29" s="115" customFormat="1" ht="15">
      <c r="B168" s="123"/>
      <c r="G168" s="165"/>
      <c r="I168" s="251"/>
      <c r="N168" s="125"/>
      <c r="W168" s="123"/>
      <c r="X168" s="123"/>
      <c r="Y168" s="123"/>
      <c r="AC168" s="168"/>
    </row>
    <row r="169" spans="2:29" s="115" customFormat="1" ht="15">
      <c r="B169" s="123"/>
      <c r="G169" s="165"/>
      <c r="I169" s="251"/>
      <c r="N169" s="125"/>
      <c r="W169" s="123"/>
      <c r="X169" s="123"/>
      <c r="Y169" s="123"/>
      <c r="AC169" s="168"/>
    </row>
    <row r="170" spans="2:29" s="115" customFormat="1" ht="15">
      <c r="B170" s="123"/>
      <c r="G170" s="165"/>
      <c r="I170" s="251"/>
      <c r="N170" s="125"/>
      <c r="W170" s="123"/>
      <c r="X170" s="123"/>
      <c r="Y170" s="123"/>
      <c r="AC170" s="168"/>
    </row>
    <row r="171" spans="2:29" s="115" customFormat="1" ht="15">
      <c r="B171" s="123"/>
      <c r="G171" s="165"/>
      <c r="I171" s="251"/>
      <c r="N171" s="125"/>
      <c r="W171" s="123"/>
      <c r="X171" s="123"/>
      <c r="Y171" s="123"/>
      <c r="AC171" s="168"/>
    </row>
    <row r="172" spans="2:29" s="115" customFormat="1" ht="15">
      <c r="B172" s="123"/>
      <c r="G172" s="165"/>
      <c r="I172" s="251"/>
      <c r="N172" s="125"/>
      <c r="W172" s="123"/>
      <c r="X172" s="123"/>
      <c r="Y172" s="123"/>
      <c r="AC172" s="168"/>
    </row>
    <row r="173" spans="2:29" s="115" customFormat="1" ht="15">
      <c r="B173" s="123"/>
      <c r="G173" s="165"/>
      <c r="I173" s="251"/>
      <c r="N173" s="125"/>
      <c r="W173" s="123"/>
      <c r="X173" s="123"/>
      <c r="Y173" s="123"/>
      <c r="AC173" s="168"/>
    </row>
    <row r="174" spans="2:29" s="115" customFormat="1" ht="15">
      <c r="B174" s="123"/>
      <c r="G174" s="165"/>
      <c r="I174" s="251"/>
      <c r="N174" s="125"/>
      <c r="W174" s="123"/>
      <c r="X174" s="123"/>
      <c r="Y174" s="123"/>
      <c r="AC174" s="168"/>
    </row>
    <row r="175" spans="2:29" s="115" customFormat="1" ht="15">
      <c r="B175" s="123"/>
      <c r="G175" s="165"/>
      <c r="I175" s="251"/>
      <c r="N175" s="125"/>
      <c r="W175" s="123"/>
      <c r="X175" s="123"/>
      <c r="Y175" s="123"/>
      <c r="AC175" s="168"/>
    </row>
    <row r="176" spans="2:29" s="115" customFormat="1" ht="15">
      <c r="B176" s="123"/>
      <c r="G176" s="165"/>
      <c r="I176" s="251"/>
      <c r="N176" s="125"/>
      <c r="W176" s="123"/>
      <c r="X176" s="123"/>
      <c r="Y176" s="123"/>
      <c r="AC176" s="168"/>
    </row>
    <row r="177" spans="2:29" s="115" customFormat="1" ht="15">
      <c r="B177" s="123"/>
      <c r="G177" s="165"/>
      <c r="I177" s="251"/>
      <c r="N177" s="125"/>
      <c r="W177" s="123"/>
      <c r="X177" s="123"/>
      <c r="Y177" s="123"/>
      <c r="AC177" s="168"/>
    </row>
    <row r="178" spans="2:29" s="115" customFormat="1" ht="15">
      <c r="B178" s="123"/>
      <c r="G178" s="165"/>
      <c r="I178" s="251"/>
      <c r="N178" s="125"/>
      <c r="W178" s="123"/>
      <c r="X178" s="123"/>
      <c r="Y178" s="123"/>
      <c r="AC178" s="168"/>
    </row>
    <row r="179" spans="2:29" s="115" customFormat="1" ht="15">
      <c r="B179" s="123"/>
      <c r="G179" s="165"/>
      <c r="I179" s="251"/>
      <c r="N179" s="125"/>
      <c r="W179" s="123"/>
      <c r="X179" s="123"/>
      <c r="Y179" s="123"/>
      <c r="AC179" s="168"/>
    </row>
    <row r="180" spans="2:29" s="115" customFormat="1" ht="15">
      <c r="B180" s="123"/>
      <c r="G180" s="165"/>
      <c r="I180" s="251"/>
      <c r="N180" s="125"/>
      <c r="W180" s="123"/>
      <c r="X180" s="123"/>
      <c r="Y180" s="123"/>
      <c r="AC180" s="168"/>
    </row>
    <row r="181" spans="2:29" s="115" customFormat="1" ht="15">
      <c r="B181" s="123"/>
      <c r="G181" s="165"/>
      <c r="I181" s="251"/>
      <c r="N181" s="125"/>
      <c r="W181" s="123"/>
      <c r="X181" s="123"/>
      <c r="Y181" s="123"/>
      <c r="AC181" s="168"/>
    </row>
    <row r="182" spans="2:29" s="115" customFormat="1" ht="15">
      <c r="B182" s="123"/>
      <c r="G182" s="165"/>
      <c r="I182" s="251"/>
      <c r="N182" s="125"/>
      <c r="W182" s="123"/>
      <c r="X182" s="123"/>
      <c r="Y182" s="123"/>
      <c r="AC182" s="168"/>
    </row>
    <row r="183" spans="2:29" s="115" customFormat="1" ht="15">
      <c r="B183" s="123"/>
      <c r="G183" s="165"/>
      <c r="I183" s="251"/>
      <c r="N183" s="125"/>
      <c r="W183" s="123"/>
      <c r="X183" s="123"/>
      <c r="Y183" s="123"/>
      <c r="AC183" s="168"/>
    </row>
    <row r="184" spans="2:29" s="115" customFormat="1" ht="15">
      <c r="B184" s="123"/>
      <c r="G184" s="165"/>
      <c r="I184" s="251"/>
      <c r="N184" s="125"/>
      <c r="W184" s="123"/>
      <c r="X184" s="123"/>
      <c r="Y184" s="123"/>
      <c r="AC184" s="168"/>
    </row>
    <row r="185" spans="2:29" s="115" customFormat="1" ht="15">
      <c r="B185" s="123"/>
      <c r="G185" s="165"/>
      <c r="I185" s="251"/>
      <c r="N185" s="125"/>
      <c r="W185" s="123"/>
      <c r="X185" s="123"/>
      <c r="Y185" s="123"/>
      <c r="AC185" s="168"/>
    </row>
    <row r="186" spans="2:29" s="115" customFormat="1" ht="15">
      <c r="B186" s="123"/>
      <c r="G186" s="165"/>
      <c r="I186" s="251"/>
      <c r="N186" s="125"/>
      <c r="W186" s="123"/>
      <c r="X186" s="123"/>
      <c r="Y186" s="123"/>
      <c r="AC186" s="168"/>
    </row>
  </sheetData>
  <sheetProtection/>
  <mergeCells count="3">
    <mergeCell ref="I53:O53"/>
    <mergeCell ref="C53:G53"/>
    <mergeCell ref="F13:G13"/>
  </mergeCells>
  <dataValidations count="6">
    <dataValidation allowBlank="1" sqref="T22:T65536 U24:U65536 C158:P65536 C95:P95 C132:P132 U8:U12 U1:U6 H1:J55 C24:C55 A1:A65536 B24:B65536 B1:B11 D26:D55 C1:G12 E13:G13 B15:F15 B13:C13 K1:P57 AG1:AM8 U18 U14:U15 Q1:S65536 T1:T16 V1:W65536 X6:X65536 X1 G15:G55 Y1:AF65536 AN1:IV65536 D18:D22 AH9:AH11 AH13 T21:U21 T18:T20 B18:C23 E18:F55 AG15:AM27 AG29:AG65536 AI29:AM65536 AH29:AH43 AH45:AH65536"/>
    <dataValidation type="decimal" allowBlank="1" sqref="D13">
      <formula1>0</formula1>
      <formula2>1</formula2>
    </dataValidation>
    <dataValidation type="list" sqref="U13 U16 U22">
      <formula1>"ИСТИНА,ЛОЖЬ"</formula1>
    </dataValidation>
    <dataValidation type="textLength" allowBlank="1" showInputMessage="1" showErrorMessage="1" prompt="Не изменяйте значения этих ячеек без необходимости." sqref="X2:X4">
      <formula1>0</formula1>
      <formula2>0</formula2>
    </dataValidation>
    <dataValidation type="textLength" allowBlank="1" showInputMessage="1" prompt="Идентификатор соревнования. Необходим для связи нескольких видов и TEAMS_SETUP." sqref="X5">
      <formula1>0</formula1>
      <formula2>0</formula2>
    </dataValidation>
    <dataValidation type="textLength" allowBlank="1" showErrorMessage="1" error="Сумма коэффициэнтов. Не изменяйте формулу." sqref="D23">
      <formula1>0</formula1>
      <formula2>0</formula2>
    </dataValidation>
  </dataValidations>
  <printOptions/>
  <pageMargins left="0.06" right="0.08" top="0.78" bottom="1" header="0.31" footer="0.5"/>
  <pageSetup horizontalDpi="120" verticalDpi="12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30"/>
  <sheetViews>
    <sheetView tabSelected="1" zoomScale="75" zoomScaleNormal="75" zoomScalePageLayoutView="0" workbookViewId="0" topLeftCell="A5">
      <selection activeCell="AG100" sqref="AG100"/>
    </sheetView>
  </sheetViews>
  <sheetFormatPr defaultColWidth="9.125" defaultRowHeight="12.75" outlineLevelRow="3"/>
  <cols>
    <col min="1" max="1" width="6.00390625" style="125" customWidth="1"/>
    <col min="2" max="2" width="5.375" style="165" customWidth="1"/>
    <col min="3" max="3" width="15.875" style="127" customWidth="1"/>
    <col min="4" max="7" width="5.625" style="127" customWidth="1"/>
    <col min="8" max="8" width="6.75390625" style="115" customWidth="1"/>
    <col min="9" max="9" width="5.375" style="127" customWidth="1"/>
    <col min="10" max="15" width="5.625" style="127" customWidth="1"/>
    <col min="16" max="16" width="6.75390625" style="115" customWidth="1"/>
    <col min="17" max="17" width="2.875" style="127" customWidth="1"/>
    <col min="18" max="18" width="18.125" style="127" customWidth="1"/>
    <col min="19" max="19" width="0" style="127" hidden="1" customWidth="1"/>
    <col min="20" max="20" width="5.375" style="127" hidden="1" customWidth="1"/>
    <col min="21" max="22" width="0" style="127" hidden="1" customWidth="1"/>
    <col min="23" max="23" width="0" style="162" hidden="1" customWidth="1"/>
    <col min="24" max="25" width="0" style="124" hidden="1" customWidth="1"/>
    <col min="26" max="31" width="0" style="127" hidden="1" customWidth="1"/>
    <col min="32" max="16384" width="9.125" style="127" customWidth="1"/>
  </cols>
  <sheetData>
    <row r="1" spans="1:38" s="214" customFormat="1" ht="15" hidden="1" outlineLevel="1">
      <c r="A1" s="227"/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  <c r="R1" s="231"/>
      <c r="S1" s="156"/>
      <c r="T1" s="143"/>
      <c r="U1" s="143"/>
      <c r="V1" s="143"/>
      <c r="W1" s="143"/>
      <c r="X1" s="142"/>
      <c r="Y1" s="142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1:38" s="214" customFormat="1" ht="15" hidden="1" outlineLevel="1">
      <c r="A2" s="232"/>
      <c r="B2" s="233" t="s">
        <v>24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154"/>
      <c r="R2" s="235"/>
      <c r="S2" s="156"/>
      <c r="T2" s="143"/>
      <c r="U2" s="143"/>
      <c r="V2" s="143"/>
      <c r="W2" s="143"/>
      <c r="X2" s="142"/>
      <c r="Y2" s="142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</row>
    <row r="3" spans="1:38" s="214" customFormat="1" ht="15" hidden="1" outlineLevel="1">
      <c r="A3" s="236"/>
      <c r="B3" s="237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154"/>
      <c r="R3" s="235"/>
      <c r="S3" s="156"/>
      <c r="T3" s="143"/>
      <c r="U3" s="143"/>
      <c r="V3" s="143"/>
      <c r="W3" s="143"/>
      <c r="X3" s="142"/>
      <c r="Y3" s="142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</row>
    <row r="4" spans="1:38" s="214" customFormat="1" ht="15" hidden="1" outlineLevel="1">
      <c r="A4" s="236"/>
      <c r="B4" s="23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154"/>
      <c r="R4" s="235"/>
      <c r="S4" s="156"/>
      <c r="T4" s="143"/>
      <c r="U4" s="143"/>
      <c r="V4" s="143"/>
      <c r="W4" s="143"/>
      <c r="X4" s="142"/>
      <c r="Y4" s="142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</row>
    <row r="5" spans="1:25" s="143" customFormat="1" ht="17.25" collapsed="1">
      <c r="A5" s="238"/>
      <c r="B5" s="239" t="str">
        <f>JUDGESLIST_01</f>
        <v>ОБЯЗАТЕЛЬНАЯ ПРОГРАММА</v>
      </c>
      <c r="C5" s="154"/>
      <c r="D5" s="154"/>
      <c r="E5" s="154"/>
      <c r="F5" s="154"/>
      <c r="G5" s="154"/>
      <c r="H5" s="154"/>
      <c r="I5" s="154"/>
      <c r="J5" s="154"/>
      <c r="K5" s="240" t="s">
        <v>52</v>
      </c>
      <c r="L5" s="154"/>
      <c r="M5" s="154"/>
      <c r="N5" s="238"/>
      <c r="O5" s="154"/>
      <c r="P5" s="154"/>
      <c r="Q5" s="154"/>
      <c r="R5" s="154"/>
      <c r="S5" s="156"/>
      <c r="X5" s="142"/>
      <c r="Y5" s="142"/>
    </row>
    <row r="6" spans="1:25" s="143" customFormat="1" ht="17.25">
      <c r="A6" s="142"/>
      <c r="B6" s="224" t="s">
        <v>8</v>
      </c>
      <c r="C6" s="147"/>
      <c r="E6" s="148"/>
      <c r="F6" s="147"/>
      <c r="G6" s="147"/>
      <c r="H6" s="149"/>
      <c r="I6" s="150"/>
      <c r="J6" s="150"/>
      <c r="K6" s="224" t="s">
        <v>53</v>
      </c>
      <c r="L6" s="150"/>
      <c r="M6" s="150"/>
      <c r="N6" s="142"/>
      <c r="S6" s="156"/>
      <c r="X6" s="142"/>
      <c r="Y6" s="142"/>
    </row>
    <row r="7" spans="1:25" s="143" customFormat="1" ht="17.25">
      <c r="A7" s="142"/>
      <c r="B7" s="151"/>
      <c r="N7" s="152"/>
      <c r="O7" s="143" t="str">
        <f>DATE_TIME_01</f>
        <v>15.02.2019 8.00</v>
      </c>
      <c r="S7" s="156"/>
      <c r="X7" s="142"/>
      <c r="Y7" s="142"/>
    </row>
    <row r="8" spans="1:25" s="143" customFormat="1" ht="17.25">
      <c r="A8" s="142"/>
      <c r="B8" s="151" t="str">
        <f>SETUP!AH4</f>
        <v>Рефери</v>
      </c>
      <c r="C8" s="147"/>
      <c r="D8" s="147"/>
      <c r="F8" s="143" t="str">
        <f>SETUP!$AI$4</f>
        <v>Сенько Л.В.</v>
      </c>
      <c r="G8" s="153"/>
      <c r="H8" s="154"/>
      <c r="K8" s="143">
        <f>SETUP!$AJ$4</f>
        <v>0</v>
      </c>
      <c r="M8" s="149"/>
      <c r="N8" s="155"/>
      <c r="S8" s="156"/>
      <c r="X8" s="142"/>
      <c r="Y8" s="142"/>
    </row>
    <row r="9" spans="1:25" s="143" customFormat="1" ht="17.25">
      <c r="A9" s="142"/>
      <c r="B9" s="151" t="str">
        <f>SETUP!AH5</f>
        <v>Ассистент рефери</v>
      </c>
      <c r="F9" s="143" t="str">
        <f>SETUP!$AI$5</f>
        <v>Чехович Т.И.</v>
      </c>
      <c r="K9" s="143">
        <f>SETUP!$AJ$5</f>
        <v>0</v>
      </c>
      <c r="N9" s="155"/>
      <c r="S9" s="156"/>
      <c r="X9" s="142"/>
      <c r="Y9" s="142"/>
    </row>
    <row r="10" spans="1:25" s="143" customFormat="1" ht="17.25">
      <c r="A10" s="142"/>
      <c r="B10" s="151" t="str">
        <f>SETUP!AH6</f>
        <v>Наблюдатель</v>
      </c>
      <c r="F10" s="143">
        <f>SETUP!$AI$6</f>
        <v>0</v>
      </c>
      <c r="K10" s="143">
        <f>SETUP!$AJ$6</f>
        <v>0</v>
      </c>
      <c r="S10" s="156"/>
      <c r="X10" s="142"/>
      <c r="Y10" s="142"/>
    </row>
    <row r="11" spans="1:25" s="143" customFormat="1" ht="17.25">
      <c r="A11" s="142"/>
      <c r="B11" s="151" t="str">
        <f>SETUP!AH7</f>
        <v>Главный секретарь</v>
      </c>
      <c r="C11" s="147"/>
      <c r="D11" s="147"/>
      <c r="F11" s="143" t="str">
        <f>SETUP!$AI$7</f>
        <v>Платц Е.В.</v>
      </c>
      <c r="G11" s="153"/>
      <c r="H11" s="150"/>
      <c r="I11" s="157"/>
      <c r="K11" s="143">
        <f>SETUP!$AJ$7</f>
        <v>0</v>
      </c>
      <c r="M11" s="149"/>
      <c r="N11" s="142"/>
      <c r="S11" s="156"/>
      <c r="X11" s="142"/>
      <c r="Y11" s="142"/>
    </row>
    <row r="12" spans="1:25" s="143" customFormat="1" ht="17.25">
      <c r="A12" s="142"/>
      <c r="B12" s="158"/>
      <c r="C12" s="147"/>
      <c r="D12" s="147"/>
      <c r="E12" s="153"/>
      <c r="F12" s="147"/>
      <c r="G12" s="159"/>
      <c r="I12" s="150"/>
      <c r="J12" s="150"/>
      <c r="K12" s="149"/>
      <c r="N12" s="142"/>
      <c r="S12" s="156"/>
      <c r="X12" s="142"/>
      <c r="Y12" s="142"/>
    </row>
    <row r="13" spans="1:25" s="143" customFormat="1" ht="17.25" outlineLevel="1">
      <c r="A13" s="142"/>
      <c r="B13" s="210" t="str">
        <f>JUDGESLIST_1</f>
        <v>БРИГАДА 1</v>
      </c>
      <c r="C13" s="150"/>
      <c r="D13" s="147"/>
      <c r="E13" s="155"/>
      <c r="H13" s="149"/>
      <c r="J13" s="210" t="str">
        <f>JUDGESLIST_2</f>
        <v>БРИГАДА 2</v>
      </c>
      <c r="K13" s="150"/>
      <c r="N13" s="149"/>
      <c r="P13" s="149"/>
      <c r="S13" s="156"/>
      <c r="X13" s="142"/>
      <c r="Y13" s="142"/>
    </row>
    <row r="14" spans="1:25" s="143" customFormat="1" ht="15" hidden="1" outlineLevel="1">
      <c r="A14" s="142" t="s">
        <v>76</v>
      </c>
      <c r="B14" s="154">
        <f>SETUP!AI8</f>
        <v>0</v>
      </c>
      <c r="C14" s="150"/>
      <c r="D14" s="147"/>
      <c r="E14" s="149">
        <f>SETUP!AJ8</f>
        <v>0</v>
      </c>
      <c r="H14" s="149"/>
      <c r="I14" s="142" t="s">
        <v>76</v>
      </c>
      <c r="J14" s="149">
        <f>SETUP!AI9</f>
        <v>0</v>
      </c>
      <c r="K14" s="150"/>
      <c r="N14" s="150"/>
      <c r="O14" s="149">
        <f>SETUP!AJ9</f>
        <v>0</v>
      </c>
      <c r="P14" s="149"/>
      <c r="S14" s="156"/>
      <c r="X14" s="142"/>
      <c r="Y14" s="142"/>
    </row>
    <row r="15" spans="1:25" s="162" customFormat="1" ht="17.25" outlineLevel="1">
      <c r="A15" s="155">
        <v>1</v>
      </c>
      <c r="B15" s="149" t="str">
        <f>SETUP!$AH$16</f>
        <v>Сахарук</v>
      </c>
      <c r="C15" s="150"/>
      <c r="D15" s="150"/>
      <c r="E15" s="149">
        <f>SETUP!$AI$16</f>
        <v>0</v>
      </c>
      <c r="H15" s="143"/>
      <c r="I15" s="155">
        <v>1</v>
      </c>
      <c r="J15" s="149" t="str">
        <f>SETUP!$AH$30</f>
        <v>Коблова</v>
      </c>
      <c r="K15" s="150"/>
      <c r="N15" s="150"/>
      <c r="O15" s="149">
        <f>SETUP!$AI$30</f>
        <v>0</v>
      </c>
      <c r="P15" s="149"/>
      <c r="X15" s="124"/>
      <c r="Y15" s="124"/>
    </row>
    <row r="16" spans="1:25" s="162" customFormat="1" ht="17.25" outlineLevel="1">
      <c r="A16" s="155">
        <v>2</v>
      </c>
      <c r="B16" s="149" t="str">
        <f>SETUP!$AH$17</f>
        <v>Лебедева</v>
      </c>
      <c r="C16" s="148"/>
      <c r="D16" s="148"/>
      <c r="E16" s="149">
        <f>SETUP!$AI$17</f>
        <v>0</v>
      </c>
      <c r="H16" s="143"/>
      <c r="I16" s="155">
        <v>2</v>
      </c>
      <c r="J16" s="149" t="str">
        <f>SETUP!$AH$31</f>
        <v>Шишко</v>
      </c>
      <c r="K16" s="148"/>
      <c r="N16" s="148"/>
      <c r="O16" s="149">
        <f>SETUP!$AI$31</f>
        <v>0</v>
      </c>
      <c r="P16" s="149"/>
      <c r="X16" s="124"/>
      <c r="Y16" s="124"/>
    </row>
    <row r="17" spans="1:25" s="162" customFormat="1" ht="17.25" outlineLevel="1">
      <c r="A17" s="155">
        <v>3</v>
      </c>
      <c r="B17" s="149" t="str">
        <f>SETUP!$AH$18</f>
        <v>Третьякова</v>
      </c>
      <c r="C17" s="148"/>
      <c r="D17" s="148"/>
      <c r="E17" s="149">
        <f>SETUP!$AI$18</f>
        <v>0</v>
      </c>
      <c r="H17" s="143"/>
      <c r="I17" s="155">
        <v>3</v>
      </c>
      <c r="J17" s="149" t="str">
        <f>SETUP!$AH$32</f>
        <v>Шкулева</v>
      </c>
      <c r="K17" s="148"/>
      <c r="N17" s="148"/>
      <c r="O17" s="149">
        <f>SETUP!$AI$32</f>
        <v>0</v>
      </c>
      <c r="P17" s="149"/>
      <c r="X17" s="124"/>
      <c r="Y17" s="124"/>
    </row>
    <row r="18" spans="1:25" s="162" customFormat="1" ht="17.25" outlineLevel="1">
      <c r="A18" s="155">
        <v>4</v>
      </c>
      <c r="B18" s="149" t="str">
        <f>SETUP!$AH$19</f>
        <v>Бичун</v>
      </c>
      <c r="C18" s="148"/>
      <c r="D18" s="148"/>
      <c r="E18" s="149">
        <f>SETUP!$AI$19</f>
        <v>0</v>
      </c>
      <c r="H18" s="143"/>
      <c r="I18" s="155">
        <v>4</v>
      </c>
      <c r="J18" s="149" t="str">
        <f>SETUP!$AH$33</f>
        <v>Гурская</v>
      </c>
      <c r="K18" s="148"/>
      <c r="N18" s="148"/>
      <c r="O18" s="149">
        <f>SETUP!$AI$33</f>
        <v>0</v>
      </c>
      <c r="P18" s="149"/>
      <c r="X18" s="124"/>
      <c r="Y18" s="124"/>
    </row>
    <row r="19" spans="1:25" s="162" customFormat="1" ht="17.25" outlineLevel="1">
      <c r="A19" s="155">
        <v>5</v>
      </c>
      <c r="B19" s="149" t="str">
        <f>SETUP!$AH$20</f>
        <v>Дехтярь</v>
      </c>
      <c r="C19" s="148"/>
      <c r="D19" s="148"/>
      <c r="E19" s="149">
        <f>SETUP!$AI$20</f>
        <v>0</v>
      </c>
      <c r="H19" s="143"/>
      <c r="I19" s="155">
        <v>5</v>
      </c>
      <c r="J19" s="149" t="str">
        <f>SETUP!$AH$34</f>
        <v>Чехович</v>
      </c>
      <c r="K19" s="148"/>
      <c r="N19" s="148"/>
      <c r="O19" s="149">
        <f>SETUP!$AI$34</f>
        <v>0</v>
      </c>
      <c r="P19" s="149"/>
      <c r="X19" s="124"/>
      <c r="Y19" s="124"/>
    </row>
    <row r="20" spans="1:25" s="162" customFormat="1" ht="17.25" outlineLevel="3">
      <c r="A20" s="155">
        <v>6</v>
      </c>
      <c r="B20" s="149" t="str">
        <f>SETUP!$AH$21</f>
        <v>Санфирова</v>
      </c>
      <c r="E20" s="149">
        <f>SETUP!$AI$21</f>
        <v>0</v>
      </c>
      <c r="H20" s="123"/>
      <c r="I20" s="155">
        <v>6</v>
      </c>
      <c r="J20" s="149" t="str">
        <f>SETUP!$AH$35</f>
        <v>Денисюк</v>
      </c>
      <c r="O20" s="149">
        <f>SETUP!$AI$35</f>
        <v>0</v>
      </c>
      <c r="X20" s="124"/>
      <c r="Y20" s="124"/>
    </row>
    <row r="21" spans="1:25" s="162" customFormat="1" ht="15" hidden="1" outlineLevel="3">
      <c r="A21" s="155">
        <v>7</v>
      </c>
      <c r="B21" s="149">
        <f>SETUP!$AH$22</f>
        <v>0</v>
      </c>
      <c r="E21" s="149">
        <f>SETUP!$AI$22</f>
        <v>0</v>
      </c>
      <c r="H21" s="123"/>
      <c r="I21" s="155">
        <v>7</v>
      </c>
      <c r="J21" s="149">
        <f>SETUP!$AH$36</f>
        <v>0</v>
      </c>
      <c r="O21" s="149">
        <f>SETUP!$AI$36</f>
        <v>0</v>
      </c>
      <c r="X21" s="124"/>
      <c r="Y21" s="124"/>
    </row>
    <row r="22" spans="1:17" ht="17.25" collapsed="1">
      <c r="A22" s="155"/>
      <c r="B22" s="149"/>
      <c r="C22" s="162"/>
      <c r="D22" s="162"/>
      <c r="E22" s="149"/>
      <c r="H22" s="123"/>
      <c r="I22" s="155"/>
      <c r="J22" s="149"/>
      <c r="K22" s="162"/>
      <c r="N22" s="162"/>
      <c r="O22" s="149"/>
      <c r="P22" s="162"/>
      <c r="Q22" s="162"/>
    </row>
    <row r="23" spans="1:15" ht="15" hidden="1">
      <c r="A23" s="155"/>
      <c r="B23" s="149"/>
      <c r="E23" s="149"/>
      <c r="I23" s="155"/>
      <c r="J23" s="149"/>
      <c r="O23" s="149"/>
    </row>
    <row r="24" spans="1:25" s="162" customFormat="1" ht="17.25" outlineLevel="2">
      <c r="A24" s="155"/>
      <c r="B24" s="210" t="str">
        <f>JUDGESLIST_3</f>
        <v>БРИГАДА 3</v>
      </c>
      <c r="C24" s="150"/>
      <c r="D24" s="147"/>
      <c r="E24" s="155"/>
      <c r="H24" s="149"/>
      <c r="I24" s="142"/>
      <c r="J24" s="210" t="str">
        <f>JUDGESLIST_4</f>
        <v>БРИГАДА 4</v>
      </c>
      <c r="O24" s="123"/>
      <c r="X24" s="124"/>
      <c r="Y24" s="124"/>
    </row>
    <row r="25" spans="1:25" s="162" customFormat="1" ht="15" hidden="1" outlineLevel="2">
      <c r="A25" s="142" t="s">
        <v>76</v>
      </c>
      <c r="B25" s="154">
        <f>SETUP!AI10</f>
        <v>0</v>
      </c>
      <c r="C25" s="150"/>
      <c r="D25" s="147"/>
      <c r="E25" s="149">
        <f>SETUP!AJ10</f>
        <v>0</v>
      </c>
      <c r="H25" s="149"/>
      <c r="I25" s="142" t="s">
        <v>76</v>
      </c>
      <c r="J25" s="149">
        <f>SETUP!AI11</f>
        <v>0</v>
      </c>
      <c r="K25" s="150"/>
      <c r="N25" s="150"/>
      <c r="O25" s="149">
        <f>SETUP!AJ11</f>
        <v>0</v>
      </c>
      <c r="P25" s="149"/>
      <c r="X25" s="124"/>
      <c r="Y25" s="124"/>
    </row>
    <row r="26" spans="1:25" s="162" customFormat="1" ht="17.25" outlineLevel="2">
      <c r="A26" s="155">
        <v>1</v>
      </c>
      <c r="B26" s="149">
        <f>SETUP!$AL$16</f>
        <v>0</v>
      </c>
      <c r="C26" s="150"/>
      <c r="D26" s="150"/>
      <c r="E26" s="149">
        <f>SETUP!$AM$16</f>
        <v>0</v>
      </c>
      <c r="H26" s="143"/>
      <c r="I26" s="155">
        <v>1</v>
      </c>
      <c r="J26" s="149">
        <f>SETUP!$AL$30</f>
        <v>0</v>
      </c>
      <c r="O26" s="149">
        <f>SETUP!$AM$30</f>
        <v>0</v>
      </c>
      <c r="X26" s="124"/>
      <c r="Y26" s="124"/>
    </row>
    <row r="27" spans="1:25" s="162" customFormat="1" ht="17.25" outlineLevel="2">
      <c r="A27" s="155">
        <v>2</v>
      </c>
      <c r="B27" s="149">
        <f>SETUP!$AL$17</f>
        <v>0</v>
      </c>
      <c r="C27" s="148"/>
      <c r="D27" s="148"/>
      <c r="E27" s="149">
        <f>SETUP!$AM$17</f>
        <v>0</v>
      </c>
      <c r="H27" s="143"/>
      <c r="I27" s="155">
        <v>2</v>
      </c>
      <c r="J27" s="149">
        <f>SETUP!$AL$31</f>
        <v>0</v>
      </c>
      <c r="K27" s="164"/>
      <c r="O27" s="149">
        <f>SETUP!$AM$31</f>
        <v>0</v>
      </c>
      <c r="X27" s="124"/>
      <c r="Y27" s="124"/>
    </row>
    <row r="28" spans="1:25" s="162" customFormat="1" ht="17.25" outlineLevel="2">
      <c r="A28" s="155">
        <v>3</v>
      </c>
      <c r="B28" s="149">
        <f>SETUP!$AL$18</f>
        <v>0</v>
      </c>
      <c r="C28" s="148"/>
      <c r="D28" s="148"/>
      <c r="E28" s="149">
        <f>SETUP!$AM$18</f>
        <v>0</v>
      </c>
      <c r="H28" s="143"/>
      <c r="I28" s="155">
        <v>3</v>
      </c>
      <c r="J28" s="149">
        <f>SETUP!$AL$32</f>
        <v>0</v>
      </c>
      <c r="O28" s="149">
        <f>SETUP!$AM$32</f>
        <v>0</v>
      </c>
      <c r="X28" s="124"/>
      <c r="Y28" s="124"/>
    </row>
    <row r="29" spans="1:25" s="162" customFormat="1" ht="17.25" outlineLevel="2">
      <c r="A29" s="155">
        <v>4</v>
      </c>
      <c r="B29" s="149">
        <f>SETUP!$AL$19</f>
        <v>0</v>
      </c>
      <c r="C29" s="148"/>
      <c r="D29" s="148"/>
      <c r="E29" s="149">
        <f>SETUP!$AM$19</f>
        <v>0</v>
      </c>
      <c r="H29" s="143"/>
      <c r="I29" s="155">
        <v>4</v>
      </c>
      <c r="J29" s="149">
        <f>SETUP!$AL$33</f>
        <v>0</v>
      </c>
      <c r="O29" s="149">
        <f>SETUP!$AM$33</f>
        <v>0</v>
      </c>
      <c r="X29" s="124"/>
      <c r="Y29" s="124"/>
    </row>
    <row r="30" spans="1:25" s="162" customFormat="1" ht="17.25" outlineLevel="2">
      <c r="A30" s="155">
        <v>5</v>
      </c>
      <c r="B30" s="149">
        <f>SETUP!$AL$20</f>
        <v>0</v>
      </c>
      <c r="C30" s="148"/>
      <c r="D30" s="148"/>
      <c r="E30" s="149">
        <f>SETUP!$AM$20</f>
        <v>0</v>
      </c>
      <c r="H30" s="143"/>
      <c r="I30" s="155">
        <v>5</v>
      </c>
      <c r="J30" s="149">
        <f>SETUP!$AL$34</f>
        <v>0</v>
      </c>
      <c r="O30" s="149">
        <f>SETUP!$AM$34</f>
        <v>0</v>
      </c>
      <c r="X30" s="124"/>
      <c r="Y30" s="124"/>
    </row>
    <row r="31" spans="1:25" s="162" customFormat="1" ht="17.25" outlineLevel="3">
      <c r="A31" s="155">
        <v>6</v>
      </c>
      <c r="B31" s="149">
        <f>SETUP!$AL$21</f>
        <v>0</v>
      </c>
      <c r="E31" s="149">
        <f>SETUP!$AM$21</f>
        <v>0</v>
      </c>
      <c r="H31" s="123"/>
      <c r="I31" s="155">
        <v>6</v>
      </c>
      <c r="J31" s="149">
        <f>SETUP!$AL$35</f>
        <v>0</v>
      </c>
      <c r="O31" s="149">
        <f>SETUP!$AM$35</f>
        <v>0</v>
      </c>
      <c r="X31" s="124"/>
      <c r="Y31" s="124"/>
    </row>
    <row r="32" spans="1:25" s="162" customFormat="1" ht="15" hidden="1" outlineLevel="3">
      <c r="A32" s="155">
        <v>7</v>
      </c>
      <c r="B32" s="149">
        <f>SETUP!$AL$22</f>
        <v>0</v>
      </c>
      <c r="E32" s="149">
        <f>SETUP!$AM$22</f>
        <v>0</v>
      </c>
      <c r="H32" s="123"/>
      <c r="I32" s="155">
        <v>7</v>
      </c>
      <c r="J32" s="149">
        <f>SETUP!$AL$36</f>
        <v>0</v>
      </c>
      <c r="O32" s="149">
        <f>SETUP!$AM$36</f>
        <v>0</v>
      </c>
      <c r="X32" s="124"/>
      <c r="Y32" s="124"/>
    </row>
    <row r="33" spans="1:17" ht="15" hidden="1">
      <c r="A33" s="155">
        <v>8</v>
      </c>
      <c r="B33" s="149">
        <f>SETUP!$AL$23</f>
        <v>0</v>
      </c>
      <c r="C33" s="162"/>
      <c r="D33" s="162"/>
      <c r="E33" s="149">
        <f>SETUP!$AM$23</f>
        <v>0</v>
      </c>
      <c r="I33" s="155">
        <v>8</v>
      </c>
      <c r="J33" s="149">
        <f>SETUP!$AL$37</f>
        <v>0</v>
      </c>
      <c r="K33" s="162"/>
      <c r="N33" s="162"/>
      <c r="O33" s="149">
        <f>SETUP!$AM$37</f>
        <v>0</v>
      </c>
      <c r="P33" s="162"/>
      <c r="Q33" s="162"/>
    </row>
    <row r="34" spans="1:15" ht="15" hidden="1">
      <c r="A34" s="155">
        <v>9</v>
      </c>
      <c r="B34" s="149">
        <f>SETUP!$AL$24</f>
        <v>0</v>
      </c>
      <c r="E34" s="149">
        <f>SETUP!$AM$24</f>
        <v>0</v>
      </c>
      <c r="I34" s="155">
        <v>9</v>
      </c>
      <c r="J34" s="149">
        <f>SETUP!$AL$38</f>
        <v>0</v>
      </c>
      <c r="O34" s="149">
        <f>SETUP!$AM$38</f>
        <v>0</v>
      </c>
    </row>
    <row r="35" spans="1:15" ht="15" hidden="1">
      <c r="A35" s="155"/>
      <c r="B35" s="149"/>
      <c r="E35" s="149"/>
      <c r="I35" s="155"/>
      <c r="J35" s="149"/>
      <c r="O35" s="149"/>
    </row>
    <row r="36" ht="17.25"/>
    <row r="37" spans="2:11" s="167" customFormat="1" ht="23.25" customHeight="1">
      <c r="B37" s="173" t="s">
        <v>56</v>
      </c>
      <c r="D37" s="167" t="str">
        <f>CONCATENATE(FIGS_GROUP_NAME," (",FIGS_GROUP,")")</f>
        <v> (2)</v>
      </c>
      <c r="I37" s="174" t="s">
        <v>46</v>
      </c>
      <c r="J37" s="174" t="s">
        <v>47</v>
      </c>
      <c r="K37" s="174" t="s">
        <v>6</v>
      </c>
    </row>
    <row r="38" spans="2:11" s="167" customFormat="1" ht="17.25">
      <c r="B38" s="168">
        <f>FIGID1</f>
        <v>423</v>
      </c>
      <c r="C38" s="168" t="str">
        <f>FIGNAME1</f>
        <v>Ariana</v>
      </c>
      <c r="I38" s="175">
        <f>FIGDD1</f>
        <v>2.2</v>
      </c>
      <c r="J38" s="126">
        <f>IF(NOT(ISBLANK(FIGPAN1)),FIGPAN1,"")</f>
        <v>1</v>
      </c>
      <c r="K38" s="126">
        <f>IF(NOT(ISBLANK(FIGSN1)),FIGSN1,"")</f>
        <v>1</v>
      </c>
    </row>
    <row r="39" ht="17.25">
      <c r="C39" s="168">
        <f>IF(NOT(ISBLANK(FIGNAME1_2)),CONCATENATE("(",FIGNAME1_2,")"),"")</f>
      </c>
    </row>
    <row r="40" spans="2:11" s="167" customFormat="1" ht="17.25">
      <c r="B40" s="168">
        <f>FIGID2</f>
        <v>143</v>
      </c>
      <c r="C40" s="168" t="str">
        <f>FIGNAME2</f>
        <v>Rio</v>
      </c>
      <c r="I40" s="175">
        <f>FIGDD2</f>
        <v>3.1</v>
      </c>
      <c r="J40" s="126">
        <f>IF(NOT(ISBLANK(FIGPAN2)),FIGPAN2,"")</f>
        <v>2</v>
      </c>
      <c r="K40" s="126">
        <f>IF(NOT(ISBLANK(FIGSN2)),FIGSN2,"")</f>
        <v>45</v>
      </c>
    </row>
    <row r="41" ht="17.25">
      <c r="C41" s="168">
        <f>IF(NOT(ISBLANK(FIGNAME2_2)),CONCATENATE("(",FIGNAME2_2,")"),"")</f>
      </c>
    </row>
    <row r="42" spans="2:11" s="167" customFormat="1" ht="17.25">
      <c r="B42" s="168" t="str">
        <f>FIGID3</f>
        <v>240a</v>
      </c>
      <c r="C42" s="168" t="str">
        <f>FIGNAME3</f>
        <v>Albatross 1/2 Ywist</v>
      </c>
      <c r="I42" s="175">
        <f>FIGDD3</f>
        <v>2.2</v>
      </c>
      <c r="J42" s="126">
        <f>IF(NOT(ISBLANK(FIGPAN3)),FIGPAN3,"")</f>
        <v>1</v>
      </c>
      <c r="K42" s="126">
        <f>IF(NOT(ISBLANK(FIGSN3)),FIGSN3,"")</f>
        <v>23</v>
      </c>
    </row>
    <row r="43" ht="17.25">
      <c r="C43" s="168">
        <f>IF(NOT(ISBLANK(FIGNAME3_2)),CONCATENATE("(",FIGNAME3_2,")"),"")</f>
      </c>
    </row>
    <row r="44" spans="2:11" s="167" customFormat="1" ht="17.25">
      <c r="B44" s="168">
        <f>FIGID4</f>
        <v>403</v>
      </c>
      <c r="C44" s="168" t="str">
        <f>FIGNAME4</f>
        <v>Swordtail</v>
      </c>
      <c r="I44" s="176">
        <f>FIGDD4</f>
        <v>2.3</v>
      </c>
      <c r="J44" s="126">
        <f>IF(NOT(ISBLANK(FIGPAN4)),FIGPAN4,"")</f>
        <v>2</v>
      </c>
      <c r="K44" s="126">
        <f>IF(NOT(ISBLANK(FIGSN4)),FIGSN4,"")</f>
        <v>67</v>
      </c>
    </row>
    <row r="45" spans="3:9" s="167" customFormat="1" ht="18" thickBot="1">
      <c r="C45" s="168">
        <f>IF(NOT(ISBLANK(FIGNAME4_2)),CONCATENATE("(",FIGNAME4_2,")"),"")</f>
      </c>
      <c r="I45" s="177"/>
    </row>
    <row r="46" s="167" customFormat="1" ht="17.25">
      <c r="I46" s="178">
        <f>FIGSDD</f>
        <v>9.8</v>
      </c>
    </row>
    <row r="47" s="167" customFormat="1" ht="15" hidden="1">
      <c r="I47" s="175"/>
    </row>
    <row r="48" s="167" customFormat="1" ht="15" hidden="1">
      <c r="I48" s="175"/>
    </row>
    <row r="49" s="167" customFormat="1" ht="15" hidden="1">
      <c r="I49" s="175"/>
    </row>
    <row r="50" ht="15" hidden="1"/>
    <row r="51" s="167" customFormat="1" ht="17.25"/>
    <row r="52" spans="1:40" s="185" customFormat="1" ht="15">
      <c r="A52" s="179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215"/>
      <c r="U52" s="216"/>
      <c r="V52" s="216"/>
      <c r="W52" s="215"/>
      <c r="X52" s="217"/>
      <c r="Y52" s="217"/>
      <c r="Z52" s="215"/>
      <c r="AA52" s="215"/>
      <c r="AB52" s="215"/>
      <c r="AC52" s="215"/>
      <c r="AD52" s="215"/>
      <c r="AE52" s="215"/>
      <c r="AF52" s="215"/>
      <c r="AG52" s="184"/>
      <c r="AH52" s="184"/>
      <c r="AI52" s="184"/>
      <c r="AJ52" s="184"/>
      <c r="AK52" s="184"/>
      <c r="AL52" s="184"/>
      <c r="AM52" s="184"/>
      <c r="AN52" s="184"/>
    </row>
    <row r="53" spans="1:40" s="185" customFormat="1" ht="15" thickBot="1">
      <c r="A53" s="186"/>
      <c r="B53" s="187" t="s">
        <v>6</v>
      </c>
      <c r="C53" s="188" t="s">
        <v>33</v>
      </c>
      <c r="D53" s="188"/>
      <c r="E53" s="188"/>
      <c r="F53" s="188"/>
      <c r="G53" s="186" t="s">
        <v>7</v>
      </c>
      <c r="H53" s="186" t="s">
        <v>180</v>
      </c>
      <c r="I53" s="189" t="s">
        <v>32</v>
      </c>
      <c r="J53" s="189"/>
      <c r="K53" s="189"/>
      <c r="L53" s="189"/>
      <c r="M53" s="189"/>
      <c r="N53" s="190"/>
      <c r="O53" s="256" t="s">
        <v>7</v>
      </c>
      <c r="P53" s="186" t="s">
        <v>180</v>
      </c>
      <c r="Q53" s="191"/>
      <c r="R53" s="190"/>
      <c r="S53" s="190"/>
      <c r="T53" s="191"/>
      <c r="U53" s="218"/>
      <c r="V53" s="218"/>
      <c r="W53" s="191"/>
      <c r="X53" s="219" t="s">
        <v>16</v>
      </c>
      <c r="Y53" s="219" t="s">
        <v>12</v>
      </c>
      <c r="Z53" s="191"/>
      <c r="AA53" s="191"/>
      <c r="AB53" s="191"/>
      <c r="AC53" s="191"/>
      <c r="AD53" s="191"/>
      <c r="AE53" s="191"/>
      <c r="AF53" s="103" t="s">
        <v>27</v>
      </c>
      <c r="AG53" s="184"/>
      <c r="AH53" s="184"/>
      <c r="AI53" s="184"/>
      <c r="AJ53" s="184"/>
      <c r="AK53" s="184"/>
      <c r="AL53" s="184"/>
      <c r="AM53" s="184"/>
      <c r="AN53" s="184"/>
    </row>
    <row r="54" spans="1:40" s="113" customFormat="1" ht="15" thickTop="1">
      <c r="A54" s="105"/>
      <c r="B54" s="220"/>
      <c r="C54" s="107"/>
      <c r="D54" s="107"/>
      <c r="E54" s="107"/>
      <c r="F54" s="107"/>
      <c r="G54" s="107"/>
      <c r="H54" s="107"/>
      <c r="I54" s="109"/>
      <c r="J54" s="109"/>
      <c r="K54" s="109"/>
      <c r="L54" s="110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2"/>
      <c r="Y54" s="112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</row>
    <row r="55" spans="1:32" s="115" customFormat="1" ht="21" customHeight="1">
      <c r="A55" s="261"/>
      <c r="B55" s="124">
        <v>1</v>
      </c>
      <c r="C55" s="129" t="s">
        <v>139</v>
      </c>
      <c r="E55" s="118"/>
      <c r="G55" s="252" t="s">
        <v>168</v>
      </c>
      <c r="H55" s="254"/>
      <c r="I55" s="108" t="s">
        <v>176</v>
      </c>
      <c r="K55" s="118"/>
      <c r="M55" s="118"/>
      <c r="N55" s="116"/>
      <c r="P55" s="118"/>
      <c r="Q55" s="130"/>
      <c r="W55" s="259"/>
      <c r="X55" s="257">
        <f>[1]!sn_val(B55)</f>
        <v>1</v>
      </c>
      <c r="Y55" s="123">
        <v>47</v>
      </c>
      <c r="AC55" s="168"/>
      <c r="AF55" s="125"/>
    </row>
    <row r="56" spans="1:42" s="113" customFormat="1" ht="21" customHeight="1">
      <c r="A56" s="261"/>
      <c r="B56" s="124">
        <v>2</v>
      </c>
      <c r="C56" s="122" t="s">
        <v>115</v>
      </c>
      <c r="D56" s="115"/>
      <c r="E56" s="118"/>
      <c r="F56" s="115"/>
      <c r="G56" s="252" t="s">
        <v>169</v>
      </c>
      <c r="H56" s="254"/>
      <c r="I56" s="108" t="s">
        <v>174</v>
      </c>
      <c r="J56" s="118"/>
      <c r="K56" s="115"/>
      <c r="L56" s="115"/>
      <c r="M56" s="115"/>
      <c r="N56" s="125"/>
      <c r="O56" s="115"/>
      <c r="P56" s="115"/>
      <c r="Q56" s="130"/>
      <c r="R56" s="115"/>
      <c r="S56" s="115"/>
      <c r="T56" s="115"/>
      <c r="U56" s="115"/>
      <c r="V56" s="115"/>
      <c r="W56" s="259"/>
      <c r="X56" s="257">
        <f>[1]!sn_val(B56)</f>
        <v>2</v>
      </c>
      <c r="Y56" s="123">
        <v>67</v>
      </c>
      <c r="Z56" s="115"/>
      <c r="AA56" s="115"/>
      <c r="AB56" s="115"/>
      <c r="AC56" s="168"/>
      <c r="AD56" s="115"/>
      <c r="AE56" s="115"/>
      <c r="AF56" s="12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</row>
    <row r="57" spans="1:32" s="115" customFormat="1" ht="21" customHeight="1">
      <c r="A57" s="261"/>
      <c r="B57" s="124">
        <v>3</v>
      </c>
      <c r="C57" s="122" t="s">
        <v>136</v>
      </c>
      <c r="E57" s="118"/>
      <c r="G57" s="252" t="s">
        <v>169</v>
      </c>
      <c r="H57" s="254"/>
      <c r="I57" s="108" t="s">
        <v>175</v>
      </c>
      <c r="K57" s="118"/>
      <c r="M57" s="118"/>
      <c r="N57" s="116"/>
      <c r="P57" s="118"/>
      <c r="Q57" s="119"/>
      <c r="W57" s="259"/>
      <c r="X57" s="257">
        <f>[1]!sn_val(B57)</f>
        <v>3</v>
      </c>
      <c r="Y57" s="123">
        <v>86</v>
      </c>
      <c r="AC57" s="168"/>
      <c r="AF57" s="125"/>
    </row>
    <row r="58" spans="1:32" s="115" customFormat="1" ht="21" customHeight="1">
      <c r="A58" s="261"/>
      <c r="B58" s="124">
        <v>4</v>
      </c>
      <c r="C58" s="122" t="s">
        <v>156</v>
      </c>
      <c r="D58" s="118"/>
      <c r="E58" s="118"/>
      <c r="F58" s="118"/>
      <c r="G58" s="252" t="s">
        <v>169</v>
      </c>
      <c r="H58" s="254"/>
      <c r="I58" s="108" t="s">
        <v>172</v>
      </c>
      <c r="J58" s="119"/>
      <c r="K58" s="119"/>
      <c r="L58" s="122"/>
      <c r="M58" s="122"/>
      <c r="N58" s="125"/>
      <c r="P58" s="122"/>
      <c r="Q58" s="119"/>
      <c r="W58" s="259"/>
      <c r="X58" s="257">
        <f>[1]!sn_val(B58)</f>
        <v>4</v>
      </c>
      <c r="Y58" s="123">
        <v>31</v>
      </c>
      <c r="AC58" s="168"/>
      <c r="AF58" s="125"/>
    </row>
    <row r="59" spans="1:32" s="115" customFormat="1" ht="21" customHeight="1">
      <c r="A59" s="261"/>
      <c r="B59" s="124">
        <v>5</v>
      </c>
      <c r="C59" s="122" t="s">
        <v>125</v>
      </c>
      <c r="D59" s="118"/>
      <c r="E59" s="118"/>
      <c r="F59" s="118"/>
      <c r="G59" s="252" t="s">
        <v>170</v>
      </c>
      <c r="H59" s="255"/>
      <c r="I59" s="108" t="s">
        <v>175</v>
      </c>
      <c r="J59" s="129"/>
      <c r="N59" s="125"/>
      <c r="P59" s="128"/>
      <c r="Q59" s="119"/>
      <c r="W59" s="259"/>
      <c r="X59" s="257">
        <f>[1]!sn_val(B59)</f>
        <v>5</v>
      </c>
      <c r="Y59" s="123">
        <v>9</v>
      </c>
      <c r="AC59" s="168"/>
      <c r="AF59" s="125"/>
    </row>
    <row r="60" spans="1:42" s="115" customFormat="1" ht="21" customHeight="1">
      <c r="A60" s="263"/>
      <c r="B60" s="106">
        <v>6</v>
      </c>
      <c r="C60" s="122" t="s">
        <v>88</v>
      </c>
      <c r="E60" s="118"/>
      <c r="G60" s="252" t="s">
        <v>168</v>
      </c>
      <c r="H60" s="254"/>
      <c r="I60" s="108" t="s">
        <v>172</v>
      </c>
      <c r="N60" s="125"/>
      <c r="Q60" s="111"/>
      <c r="R60" s="111"/>
      <c r="S60" s="111"/>
      <c r="T60" s="111"/>
      <c r="U60" s="111"/>
      <c r="V60" s="111"/>
      <c r="W60" s="260"/>
      <c r="X60" s="258">
        <f>[1]!sn_val(B60)</f>
        <v>6</v>
      </c>
      <c r="Y60" s="111">
        <v>7</v>
      </c>
      <c r="Z60" s="113"/>
      <c r="AA60" s="113"/>
      <c r="AB60" s="6"/>
      <c r="AC60" s="113"/>
      <c r="AD60" s="111"/>
      <c r="AE60" s="111"/>
      <c r="AF60" s="112"/>
      <c r="AG60" s="111"/>
      <c r="AH60" s="111"/>
      <c r="AI60" s="111"/>
      <c r="AJ60" s="111"/>
      <c r="AK60" s="111"/>
      <c r="AL60" s="111"/>
      <c r="AM60" s="111"/>
      <c r="AN60" s="111"/>
      <c r="AO60" s="113"/>
      <c r="AP60" s="113"/>
    </row>
    <row r="61" spans="1:42" s="113" customFormat="1" ht="21" customHeight="1">
      <c r="A61" s="261"/>
      <c r="B61" s="124">
        <v>7</v>
      </c>
      <c r="C61" s="122" t="s">
        <v>137</v>
      </c>
      <c r="D61" s="115"/>
      <c r="E61" s="118"/>
      <c r="F61" s="115"/>
      <c r="G61" s="252" t="s">
        <v>169</v>
      </c>
      <c r="H61" s="254"/>
      <c r="I61" s="108" t="s">
        <v>175</v>
      </c>
      <c r="J61" s="115"/>
      <c r="K61" s="118"/>
      <c r="L61" s="115"/>
      <c r="M61" s="118"/>
      <c r="N61" s="116"/>
      <c r="O61" s="115"/>
      <c r="P61" s="118"/>
      <c r="Q61" s="130"/>
      <c r="R61" s="115"/>
      <c r="S61" s="115"/>
      <c r="T61" s="115"/>
      <c r="U61" s="115"/>
      <c r="V61" s="115"/>
      <c r="W61" s="259"/>
      <c r="X61" s="257">
        <f>[1]!sn_val(B61)</f>
        <v>7</v>
      </c>
      <c r="Y61" s="123">
        <v>87</v>
      </c>
      <c r="Z61" s="115"/>
      <c r="AA61" s="115"/>
      <c r="AB61" s="115"/>
      <c r="AC61" s="168"/>
      <c r="AD61" s="115"/>
      <c r="AE61" s="115"/>
      <c r="AF61" s="12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</row>
    <row r="62" spans="1:32" s="115" customFormat="1" ht="21" customHeight="1">
      <c r="A62" s="261"/>
      <c r="B62" s="124">
        <v>8</v>
      </c>
      <c r="C62" s="122" t="s">
        <v>159</v>
      </c>
      <c r="E62" s="118"/>
      <c r="G62" s="252" t="s">
        <v>168</v>
      </c>
      <c r="H62" s="254"/>
      <c r="I62" s="108" t="s">
        <v>178</v>
      </c>
      <c r="K62" s="119"/>
      <c r="M62" s="122"/>
      <c r="N62" s="116"/>
      <c r="P62" s="118"/>
      <c r="Q62" s="130"/>
      <c r="W62" s="259"/>
      <c r="X62" s="257">
        <f>[1]!sn_val(B62)</f>
        <v>8</v>
      </c>
      <c r="Y62" s="123">
        <v>44</v>
      </c>
      <c r="AC62" s="168"/>
      <c r="AF62" s="125"/>
    </row>
    <row r="63" spans="1:32" s="115" customFormat="1" ht="21" customHeight="1">
      <c r="A63" s="261"/>
      <c r="B63" s="124">
        <v>9</v>
      </c>
      <c r="C63" s="122" t="s">
        <v>114</v>
      </c>
      <c r="E63" s="118"/>
      <c r="G63" s="252" t="s">
        <v>169</v>
      </c>
      <c r="H63" s="254"/>
      <c r="I63" s="108" t="s">
        <v>174</v>
      </c>
      <c r="J63" s="118"/>
      <c r="K63" s="130"/>
      <c r="L63" s="122"/>
      <c r="M63" s="122"/>
      <c r="N63" s="117"/>
      <c r="P63" s="122"/>
      <c r="Q63" s="130"/>
      <c r="W63" s="259"/>
      <c r="X63" s="257">
        <f>[1]!sn_val(B63)</f>
        <v>9</v>
      </c>
      <c r="Y63" s="123">
        <v>46</v>
      </c>
      <c r="AC63" s="168"/>
      <c r="AF63" s="125"/>
    </row>
    <row r="64" spans="1:32" s="115" customFormat="1" ht="21" customHeight="1">
      <c r="A64" s="261"/>
      <c r="B64" s="124">
        <v>10</v>
      </c>
      <c r="C64" s="122" t="s">
        <v>135</v>
      </c>
      <c r="E64" s="118"/>
      <c r="G64" s="252" t="s">
        <v>169</v>
      </c>
      <c r="H64" s="254"/>
      <c r="I64" s="108" t="s">
        <v>175</v>
      </c>
      <c r="K64" s="118"/>
      <c r="M64" s="118"/>
      <c r="N64" s="116"/>
      <c r="P64" s="118"/>
      <c r="Q64" s="119"/>
      <c r="W64" s="259"/>
      <c r="X64" s="257">
        <f>[1]!sn_val(B64)</f>
        <v>10</v>
      </c>
      <c r="Y64" s="123">
        <v>49</v>
      </c>
      <c r="AC64" s="168"/>
      <c r="AF64" s="125"/>
    </row>
    <row r="65" spans="1:32" s="115" customFormat="1" ht="21" customHeight="1">
      <c r="A65" s="261"/>
      <c r="B65" s="124">
        <v>11</v>
      </c>
      <c r="C65" s="122" t="s">
        <v>127</v>
      </c>
      <c r="E65" s="118"/>
      <c r="G65" s="252" t="s">
        <v>167</v>
      </c>
      <c r="H65" s="254"/>
      <c r="I65" s="108" t="s">
        <v>177</v>
      </c>
      <c r="K65" s="118"/>
      <c r="M65" s="118"/>
      <c r="N65" s="116"/>
      <c r="P65" s="118"/>
      <c r="Q65" s="119"/>
      <c r="W65" s="259"/>
      <c r="X65" s="257">
        <f>[1]!sn_val(B65)</f>
        <v>11</v>
      </c>
      <c r="Y65" s="123">
        <v>13</v>
      </c>
      <c r="AC65" s="168"/>
      <c r="AF65" s="125"/>
    </row>
    <row r="66" spans="1:32" s="115" customFormat="1" ht="21" customHeight="1">
      <c r="A66" s="261"/>
      <c r="B66" s="124">
        <v>12</v>
      </c>
      <c r="C66" s="122" t="s">
        <v>107</v>
      </c>
      <c r="E66" s="118"/>
      <c r="G66" s="252" t="s">
        <v>170</v>
      </c>
      <c r="H66" s="254"/>
      <c r="I66" s="108" t="s">
        <v>173</v>
      </c>
      <c r="K66" s="118"/>
      <c r="M66" s="118"/>
      <c r="N66" s="116"/>
      <c r="P66" s="118"/>
      <c r="Q66" s="119"/>
      <c r="W66" s="259"/>
      <c r="X66" s="257">
        <f>[1]!sn_val(B66)</f>
        <v>12</v>
      </c>
      <c r="Y66" s="123">
        <v>26</v>
      </c>
      <c r="AC66" s="168"/>
      <c r="AF66" s="125"/>
    </row>
    <row r="67" spans="1:32" s="115" customFormat="1" ht="21" customHeight="1">
      <c r="A67" s="261"/>
      <c r="B67" s="124">
        <v>13</v>
      </c>
      <c r="C67" s="129" t="s">
        <v>96</v>
      </c>
      <c r="D67" s="113"/>
      <c r="E67" s="107"/>
      <c r="F67" s="113"/>
      <c r="G67" s="220" t="s">
        <v>169</v>
      </c>
      <c r="H67" s="253"/>
      <c r="I67" s="108" t="s">
        <v>172</v>
      </c>
      <c r="K67" s="118"/>
      <c r="M67" s="118"/>
      <c r="N67" s="116"/>
      <c r="P67" s="118"/>
      <c r="Q67" s="119"/>
      <c r="W67" s="259"/>
      <c r="X67" s="257">
        <f>[1]!sn_val(B67)</f>
        <v>13</v>
      </c>
      <c r="Y67" s="123">
        <v>81</v>
      </c>
      <c r="AC67" s="168"/>
      <c r="AF67" s="125"/>
    </row>
    <row r="68" spans="1:32" s="115" customFormat="1" ht="21" customHeight="1">
      <c r="A68" s="261"/>
      <c r="B68" s="124">
        <v>14</v>
      </c>
      <c r="C68" s="129" t="s">
        <v>113</v>
      </c>
      <c r="E68" s="118"/>
      <c r="G68" s="252" t="s">
        <v>168</v>
      </c>
      <c r="H68" s="254"/>
      <c r="I68" s="108" t="s">
        <v>174</v>
      </c>
      <c r="K68" s="118"/>
      <c r="M68" s="118"/>
      <c r="N68" s="116"/>
      <c r="P68" s="118"/>
      <c r="Q68" s="130"/>
      <c r="W68" s="259"/>
      <c r="X68" s="257">
        <f>[1]!sn_val(B68)</f>
        <v>14</v>
      </c>
      <c r="Y68" s="123">
        <v>65</v>
      </c>
      <c r="AC68" s="168"/>
      <c r="AF68" s="125"/>
    </row>
    <row r="69" spans="1:32" s="115" customFormat="1" ht="21" customHeight="1">
      <c r="A69" s="261"/>
      <c r="B69" s="124">
        <v>15</v>
      </c>
      <c r="C69" s="122" t="s">
        <v>102</v>
      </c>
      <c r="E69" s="118"/>
      <c r="G69" s="252" t="s">
        <v>170</v>
      </c>
      <c r="H69" s="254"/>
      <c r="I69" s="108" t="s">
        <v>172</v>
      </c>
      <c r="K69" s="109"/>
      <c r="L69" s="110"/>
      <c r="M69" s="111"/>
      <c r="N69" s="112"/>
      <c r="O69" s="111"/>
      <c r="P69" s="111"/>
      <c r="Q69" s="119"/>
      <c r="W69" s="259"/>
      <c r="X69" s="257">
        <f>[1]!sn_val(B69)</f>
        <v>15</v>
      </c>
      <c r="Y69" s="123">
        <v>34</v>
      </c>
      <c r="AC69" s="168"/>
      <c r="AF69" s="125"/>
    </row>
    <row r="70" spans="1:32" s="115" customFormat="1" ht="21" customHeight="1">
      <c r="A70" s="261"/>
      <c r="B70" s="124">
        <v>16</v>
      </c>
      <c r="C70" s="122" t="s">
        <v>131</v>
      </c>
      <c r="E70" s="118"/>
      <c r="G70" s="252" t="s">
        <v>169</v>
      </c>
      <c r="H70" s="254"/>
      <c r="I70" s="108" t="s">
        <v>175</v>
      </c>
      <c r="K70" s="118"/>
      <c r="M70" s="122"/>
      <c r="N70" s="116"/>
      <c r="P70" s="118"/>
      <c r="Q70" s="119"/>
      <c r="W70" s="259"/>
      <c r="X70" s="257">
        <f>[1]!sn_val(B70)</f>
        <v>16</v>
      </c>
      <c r="Y70" s="123">
        <v>25</v>
      </c>
      <c r="AC70" s="168"/>
      <c r="AF70" s="125"/>
    </row>
    <row r="71" spans="1:32" s="115" customFormat="1" ht="21" customHeight="1">
      <c r="A71" s="261"/>
      <c r="B71" s="124">
        <v>17</v>
      </c>
      <c r="C71" s="122" t="s">
        <v>154</v>
      </c>
      <c r="E71" s="118"/>
      <c r="G71" s="252" t="s">
        <v>169</v>
      </c>
      <c r="H71" s="254"/>
      <c r="I71" s="108" t="s">
        <v>172</v>
      </c>
      <c r="J71" s="118"/>
      <c r="K71" s="118"/>
      <c r="L71" s="122"/>
      <c r="M71" s="122"/>
      <c r="N71" s="252"/>
      <c r="O71" s="122"/>
      <c r="P71" s="128"/>
      <c r="Q71" s="119"/>
      <c r="W71" s="259"/>
      <c r="X71" s="257">
        <f>[1]!sn_val(B71)</f>
        <v>17</v>
      </c>
      <c r="Y71" s="123">
        <v>58</v>
      </c>
      <c r="AC71" s="168"/>
      <c r="AF71" s="125"/>
    </row>
    <row r="72" spans="1:32" s="115" customFormat="1" ht="21" customHeight="1">
      <c r="A72" s="261"/>
      <c r="B72" s="124">
        <v>18</v>
      </c>
      <c r="C72" s="122" t="s">
        <v>164</v>
      </c>
      <c r="E72" s="118"/>
      <c r="G72" s="252" t="s">
        <v>169</v>
      </c>
      <c r="H72" s="254"/>
      <c r="I72" s="108" t="s">
        <v>178</v>
      </c>
      <c r="K72" s="118"/>
      <c r="M72" s="118"/>
      <c r="N72" s="116"/>
      <c r="P72" s="118"/>
      <c r="Q72" s="119"/>
      <c r="W72" s="259"/>
      <c r="X72" s="257">
        <f>[1]!sn_val(B72)</f>
        <v>18</v>
      </c>
      <c r="Y72" s="123">
        <v>59</v>
      </c>
      <c r="AC72" s="168"/>
      <c r="AF72" s="125"/>
    </row>
    <row r="73" spans="1:32" s="115" customFormat="1" ht="21" customHeight="1">
      <c r="A73" s="261"/>
      <c r="B73" s="124">
        <v>19</v>
      </c>
      <c r="C73" s="122" t="s">
        <v>109</v>
      </c>
      <c r="E73" s="118"/>
      <c r="G73" s="252" t="s">
        <v>170</v>
      </c>
      <c r="H73" s="254"/>
      <c r="I73" s="108" t="s">
        <v>173</v>
      </c>
      <c r="K73" s="118"/>
      <c r="M73" s="118"/>
      <c r="N73" s="116"/>
      <c r="P73" s="118"/>
      <c r="Q73" s="119"/>
      <c r="W73" s="259"/>
      <c r="X73" s="257">
        <f>[1]!sn_val(B73)</f>
        <v>19</v>
      </c>
      <c r="Y73" s="123">
        <v>52</v>
      </c>
      <c r="AC73" s="168"/>
      <c r="AF73" s="125"/>
    </row>
    <row r="74" spans="1:39" s="115" customFormat="1" ht="21" customHeight="1">
      <c r="A74" s="261"/>
      <c r="B74" s="124">
        <v>20</v>
      </c>
      <c r="C74" s="122" t="s">
        <v>92</v>
      </c>
      <c r="E74" s="118"/>
      <c r="G74" s="252" t="s">
        <v>167</v>
      </c>
      <c r="H74" s="254"/>
      <c r="I74" s="108" t="s">
        <v>172</v>
      </c>
      <c r="K74" s="119"/>
      <c r="M74" s="122"/>
      <c r="N74" s="116"/>
      <c r="P74" s="118"/>
      <c r="Q74" s="119"/>
      <c r="W74" s="259"/>
      <c r="X74" s="257">
        <f>[1]!sn_val(B74)</f>
        <v>20</v>
      </c>
      <c r="Y74" s="123">
        <v>14</v>
      </c>
      <c r="AC74" s="168"/>
      <c r="AF74" s="125"/>
      <c r="AG74" s="111"/>
      <c r="AH74" s="111"/>
      <c r="AI74" s="111"/>
      <c r="AJ74" s="111"/>
      <c r="AK74" s="111"/>
      <c r="AL74" s="111"/>
      <c r="AM74" s="111"/>
    </row>
    <row r="75" spans="1:32" s="115" customFormat="1" ht="21" customHeight="1">
      <c r="A75" s="261"/>
      <c r="B75" s="124">
        <v>21</v>
      </c>
      <c r="C75" s="118" t="s">
        <v>118</v>
      </c>
      <c r="E75" s="118"/>
      <c r="G75" s="252" t="s">
        <v>170</v>
      </c>
      <c r="H75" s="254"/>
      <c r="I75" s="108" t="s">
        <v>174</v>
      </c>
      <c r="J75" s="118"/>
      <c r="K75" s="118"/>
      <c r="L75" s="118"/>
      <c r="M75" s="118"/>
      <c r="N75" s="252"/>
      <c r="O75" s="122"/>
      <c r="P75" s="128"/>
      <c r="W75" s="259"/>
      <c r="X75" s="257">
        <f>[1]!sn_val(B75)</f>
        <v>21</v>
      </c>
      <c r="Y75" s="123">
        <v>60</v>
      </c>
      <c r="AC75" s="168"/>
      <c r="AF75" s="125"/>
    </row>
    <row r="76" spans="1:32" s="115" customFormat="1" ht="21" customHeight="1">
      <c r="A76" s="261"/>
      <c r="B76" s="124">
        <v>22</v>
      </c>
      <c r="C76" s="118" t="s">
        <v>134</v>
      </c>
      <c r="E76" s="118"/>
      <c r="G76" s="252" t="s">
        <v>167</v>
      </c>
      <c r="H76" s="254"/>
      <c r="I76" s="108" t="s">
        <v>177</v>
      </c>
      <c r="J76" s="118"/>
      <c r="K76" s="118"/>
      <c r="L76" s="118"/>
      <c r="M76" s="118"/>
      <c r="N76" s="252"/>
      <c r="O76" s="122"/>
      <c r="P76" s="128"/>
      <c r="Q76" s="119"/>
      <c r="W76" s="259"/>
      <c r="X76" s="257">
        <f>[1]!sn_val(B76)</f>
        <v>22</v>
      </c>
      <c r="Y76" s="123">
        <v>56</v>
      </c>
      <c r="AC76" s="168"/>
      <c r="AF76" s="125"/>
    </row>
    <row r="77" spans="1:32" s="115" customFormat="1" ht="21" customHeight="1">
      <c r="A77" s="261"/>
      <c r="B77" s="124">
        <v>23</v>
      </c>
      <c r="C77" s="122" t="s">
        <v>99</v>
      </c>
      <c r="E77" s="118"/>
      <c r="G77" s="252" t="s">
        <v>169</v>
      </c>
      <c r="H77" s="254"/>
      <c r="I77" s="108" t="s">
        <v>172</v>
      </c>
      <c r="K77" s="118"/>
      <c r="M77" s="118"/>
      <c r="N77" s="116"/>
      <c r="P77" s="118"/>
      <c r="Q77" s="119"/>
      <c r="W77" s="259"/>
      <c r="X77" s="257">
        <f>[1]!sn_val(B77)</f>
        <v>23</v>
      </c>
      <c r="Y77" s="123">
        <v>17</v>
      </c>
      <c r="AC77" s="168"/>
      <c r="AF77" s="125"/>
    </row>
    <row r="78" spans="1:42" s="115" customFormat="1" ht="21" customHeight="1">
      <c r="A78" s="263"/>
      <c r="B78" s="106">
        <v>24</v>
      </c>
      <c r="C78" s="107" t="s">
        <v>85</v>
      </c>
      <c r="D78" s="107"/>
      <c r="E78" s="107"/>
      <c r="F78" s="107"/>
      <c r="G78" s="220" t="s">
        <v>167</v>
      </c>
      <c r="H78" s="253"/>
      <c r="I78" s="108" t="s">
        <v>172</v>
      </c>
      <c r="J78" s="109"/>
      <c r="K78" s="109"/>
      <c r="L78" s="110"/>
      <c r="M78" s="111"/>
      <c r="N78" s="112"/>
      <c r="O78" s="111"/>
      <c r="P78" s="111"/>
      <c r="Q78" s="111"/>
      <c r="R78" s="111"/>
      <c r="S78" s="111"/>
      <c r="T78" s="111"/>
      <c r="U78" s="111"/>
      <c r="V78" s="111"/>
      <c r="W78" s="260"/>
      <c r="X78" s="258">
        <f>[1]!sn_val(B78)</f>
        <v>24</v>
      </c>
      <c r="Y78" s="111">
        <v>29</v>
      </c>
      <c r="Z78" s="113"/>
      <c r="AA78" s="113"/>
      <c r="AB78" s="6"/>
      <c r="AC78" s="113"/>
      <c r="AD78" s="111"/>
      <c r="AE78" s="111"/>
      <c r="AF78" s="112"/>
      <c r="AG78" s="6"/>
      <c r="AH78" s="6"/>
      <c r="AI78" s="6"/>
      <c r="AJ78" s="6"/>
      <c r="AK78" s="6"/>
      <c r="AL78" s="6"/>
      <c r="AM78" s="6"/>
      <c r="AN78" s="111"/>
      <c r="AO78" s="113"/>
      <c r="AP78" s="113"/>
    </row>
    <row r="79" spans="1:32" s="115" customFormat="1" ht="21" customHeight="1">
      <c r="A79" s="261"/>
      <c r="B79" s="124">
        <v>25</v>
      </c>
      <c r="C79" s="122" t="s">
        <v>128</v>
      </c>
      <c r="E79" s="118"/>
      <c r="G79" s="252" t="s">
        <v>169</v>
      </c>
      <c r="H79" s="254"/>
      <c r="I79" s="108" t="s">
        <v>175</v>
      </c>
      <c r="K79" s="119"/>
      <c r="M79" s="122"/>
      <c r="N79" s="116"/>
      <c r="P79" s="118"/>
      <c r="Q79" s="119"/>
      <c r="W79" s="259"/>
      <c r="X79" s="257">
        <f>[1]!sn_val(B79)</f>
        <v>25</v>
      </c>
      <c r="Y79" s="123">
        <v>15</v>
      </c>
      <c r="AC79" s="168"/>
      <c r="AF79" s="125"/>
    </row>
    <row r="80" spans="1:32" s="115" customFormat="1" ht="21" customHeight="1">
      <c r="A80" s="261"/>
      <c r="B80" s="124">
        <v>26</v>
      </c>
      <c r="C80" s="122" t="s">
        <v>119</v>
      </c>
      <c r="E80" s="118"/>
      <c r="G80" s="252" t="s">
        <v>170</v>
      </c>
      <c r="H80" s="254"/>
      <c r="I80" s="108" t="s">
        <v>174</v>
      </c>
      <c r="K80" s="118"/>
      <c r="M80" s="118"/>
      <c r="N80" s="116"/>
      <c r="P80" s="118"/>
      <c r="W80" s="259"/>
      <c r="X80" s="257">
        <f>[1]!sn_val(B80)</f>
        <v>26</v>
      </c>
      <c r="Y80" s="123">
        <v>71</v>
      </c>
      <c r="AC80" s="168"/>
      <c r="AF80" s="125"/>
    </row>
    <row r="81" spans="1:32" s="115" customFormat="1" ht="21" customHeight="1">
      <c r="A81" s="261"/>
      <c r="B81" s="124">
        <v>27</v>
      </c>
      <c r="C81" s="122" t="s">
        <v>155</v>
      </c>
      <c r="E81" s="118"/>
      <c r="G81" s="252" t="s">
        <v>168</v>
      </c>
      <c r="H81" s="254"/>
      <c r="I81" s="108" t="s">
        <v>172</v>
      </c>
      <c r="J81" s="118"/>
      <c r="K81" s="118"/>
      <c r="L81" s="118"/>
      <c r="M81" s="118"/>
      <c r="N81" s="252"/>
      <c r="O81" s="122"/>
      <c r="P81" s="128"/>
      <c r="Q81" s="119"/>
      <c r="W81" s="259"/>
      <c r="X81" s="257">
        <f>[1]!sn_val(B81)</f>
        <v>27</v>
      </c>
      <c r="Y81" s="123">
        <v>37</v>
      </c>
      <c r="AC81" s="168"/>
      <c r="AF81" s="125"/>
    </row>
    <row r="82" spans="1:32" s="115" customFormat="1" ht="21" customHeight="1">
      <c r="A82" s="261"/>
      <c r="B82" s="124">
        <v>28</v>
      </c>
      <c r="C82" s="122" t="s">
        <v>165</v>
      </c>
      <c r="E82" s="118"/>
      <c r="G82" s="252" t="s">
        <v>169</v>
      </c>
      <c r="H82" s="254"/>
      <c r="I82" s="108" t="s">
        <v>178</v>
      </c>
      <c r="K82" s="118"/>
      <c r="M82" s="118"/>
      <c r="N82" s="116"/>
      <c r="P82" s="118"/>
      <c r="Q82" s="119"/>
      <c r="W82" s="259"/>
      <c r="X82" s="257">
        <f>[1]!sn_val(B82)</f>
        <v>28</v>
      </c>
      <c r="Y82" s="123">
        <v>22</v>
      </c>
      <c r="AC82" s="168"/>
      <c r="AF82" s="125"/>
    </row>
    <row r="83" spans="1:42" s="113" customFormat="1" ht="21" customHeight="1">
      <c r="A83" s="261"/>
      <c r="B83" s="124">
        <v>29</v>
      </c>
      <c r="C83" s="122" t="s">
        <v>111</v>
      </c>
      <c r="D83" s="115"/>
      <c r="E83" s="118"/>
      <c r="F83" s="115"/>
      <c r="G83" s="252" t="s">
        <v>171</v>
      </c>
      <c r="H83" s="254"/>
      <c r="I83" s="108" t="s">
        <v>173</v>
      </c>
      <c r="J83" s="115"/>
      <c r="K83" s="118"/>
      <c r="L83" s="115"/>
      <c r="M83" s="118"/>
      <c r="N83" s="116"/>
      <c r="O83" s="115"/>
      <c r="P83" s="118"/>
      <c r="Q83" s="119"/>
      <c r="R83" s="115"/>
      <c r="S83" s="115"/>
      <c r="T83" s="115"/>
      <c r="U83" s="115"/>
      <c r="V83" s="115"/>
      <c r="W83" s="259"/>
      <c r="X83" s="257">
        <f>[1]!sn_val(B83)</f>
        <v>29</v>
      </c>
      <c r="Y83" s="123">
        <v>24</v>
      </c>
      <c r="Z83" s="115"/>
      <c r="AA83" s="115"/>
      <c r="AB83" s="115"/>
      <c r="AC83" s="168"/>
      <c r="AD83" s="115"/>
      <c r="AE83" s="115"/>
      <c r="AF83" s="12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</row>
    <row r="84" spans="1:39" s="115" customFormat="1" ht="21" customHeight="1">
      <c r="A84" s="261"/>
      <c r="B84" s="124">
        <v>30</v>
      </c>
      <c r="C84" s="122" t="s">
        <v>93</v>
      </c>
      <c r="E84" s="118"/>
      <c r="G84" s="252" t="s">
        <v>168</v>
      </c>
      <c r="H84" s="254"/>
      <c r="I84" s="108" t="s">
        <v>172</v>
      </c>
      <c r="K84" s="119"/>
      <c r="M84" s="122"/>
      <c r="N84" s="116"/>
      <c r="P84" s="118"/>
      <c r="Q84" s="119"/>
      <c r="W84" s="259"/>
      <c r="X84" s="257">
        <f>[1]!sn_val(B84)</f>
        <v>30</v>
      </c>
      <c r="Y84" s="123">
        <v>41</v>
      </c>
      <c r="AC84" s="168"/>
      <c r="AF84" s="125"/>
      <c r="AG84" s="111"/>
      <c r="AI84" s="111"/>
      <c r="AJ84" s="111"/>
      <c r="AK84" s="111"/>
      <c r="AL84" s="113"/>
      <c r="AM84" s="113"/>
    </row>
    <row r="85" spans="1:32" s="115" customFormat="1" ht="21" customHeight="1">
      <c r="A85" s="261"/>
      <c r="B85" s="124">
        <v>31</v>
      </c>
      <c r="C85" s="122" t="s">
        <v>132</v>
      </c>
      <c r="E85" s="118"/>
      <c r="G85" s="252" t="s">
        <v>170</v>
      </c>
      <c r="H85" s="254"/>
      <c r="I85" s="108" t="s">
        <v>175</v>
      </c>
      <c r="K85" s="119"/>
      <c r="M85" s="122"/>
      <c r="N85" s="116"/>
      <c r="P85" s="118"/>
      <c r="Q85" s="119"/>
      <c r="W85" s="259"/>
      <c r="X85" s="257">
        <f>[1]!sn_val(B85)</f>
        <v>31</v>
      </c>
      <c r="Y85" s="123">
        <v>30</v>
      </c>
      <c r="AC85" s="168"/>
      <c r="AF85" s="125"/>
    </row>
    <row r="86" spans="1:42" s="115" customFormat="1" ht="21" customHeight="1">
      <c r="A86" s="263"/>
      <c r="B86" s="106">
        <v>32</v>
      </c>
      <c r="C86" s="122" t="s">
        <v>87</v>
      </c>
      <c r="E86" s="118"/>
      <c r="G86" s="252" t="s">
        <v>167</v>
      </c>
      <c r="H86" s="254"/>
      <c r="I86" s="108" t="s">
        <v>172</v>
      </c>
      <c r="K86" s="109"/>
      <c r="L86" s="110"/>
      <c r="M86" s="111"/>
      <c r="N86" s="112"/>
      <c r="O86" s="111"/>
      <c r="P86" s="111"/>
      <c r="Q86" s="111"/>
      <c r="R86" s="111"/>
      <c r="S86" s="111"/>
      <c r="T86" s="111"/>
      <c r="U86" s="111"/>
      <c r="V86" s="111"/>
      <c r="W86" s="260"/>
      <c r="X86" s="258">
        <f>[1]!sn_val(B86)</f>
        <v>32</v>
      </c>
      <c r="Y86" s="111">
        <v>74</v>
      </c>
      <c r="Z86" s="113"/>
      <c r="AA86" s="113"/>
      <c r="AB86" s="6"/>
      <c r="AC86" s="113"/>
      <c r="AD86" s="111"/>
      <c r="AE86" s="111"/>
      <c r="AF86" s="112"/>
      <c r="AG86" s="93"/>
      <c r="AH86" s="93"/>
      <c r="AI86" s="93"/>
      <c r="AJ86" s="93"/>
      <c r="AK86" s="93"/>
      <c r="AL86" s="93"/>
      <c r="AM86" s="93"/>
      <c r="AN86" s="111"/>
      <c r="AO86" s="113"/>
      <c r="AP86" s="113"/>
    </row>
    <row r="87" spans="1:42" s="113" customFormat="1" ht="21" customHeight="1">
      <c r="A87" s="261"/>
      <c r="B87" s="124">
        <v>33</v>
      </c>
      <c r="C87" s="122" t="s">
        <v>150</v>
      </c>
      <c r="D87" s="115"/>
      <c r="E87" s="118"/>
      <c r="F87" s="115"/>
      <c r="G87" s="252" t="s">
        <v>167</v>
      </c>
      <c r="H87" s="254"/>
      <c r="I87" s="108" t="s">
        <v>177</v>
      </c>
      <c r="J87" s="118"/>
      <c r="K87" s="115"/>
      <c r="L87" s="115"/>
      <c r="M87" s="115"/>
      <c r="N87" s="125"/>
      <c r="O87" s="115"/>
      <c r="P87" s="115"/>
      <c r="Q87" s="119"/>
      <c r="R87" s="115"/>
      <c r="S87" s="115"/>
      <c r="T87" s="115"/>
      <c r="U87" s="115"/>
      <c r="V87" s="115"/>
      <c r="W87" s="259"/>
      <c r="X87" s="257">
        <f>[1]!sn_val(B87)</f>
        <v>33</v>
      </c>
      <c r="Y87" s="123">
        <v>54</v>
      </c>
      <c r="Z87" s="115"/>
      <c r="AA87" s="115"/>
      <c r="AB87" s="115"/>
      <c r="AC87" s="168"/>
      <c r="AD87" s="115"/>
      <c r="AE87" s="115"/>
      <c r="AF87" s="12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</row>
    <row r="88" spans="1:32" s="115" customFormat="1" ht="21" customHeight="1">
      <c r="A88" s="261"/>
      <c r="B88" s="124">
        <v>34</v>
      </c>
      <c r="C88" s="129" t="s">
        <v>120</v>
      </c>
      <c r="E88" s="118"/>
      <c r="G88" s="252" t="s">
        <v>170</v>
      </c>
      <c r="H88" s="254"/>
      <c r="I88" s="108" t="s">
        <v>174</v>
      </c>
      <c r="K88" s="118"/>
      <c r="M88" s="118"/>
      <c r="N88" s="116"/>
      <c r="P88" s="118"/>
      <c r="Q88" s="119"/>
      <c r="W88" s="259"/>
      <c r="X88" s="257">
        <f>[1]!sn_val(B88)</f>
        <v>34</v>
      </c>
      <c r="Y88" s="123">
        <v>1</v>
      </c>
      <c r="AC88" s="168"/>
      <c r="AF88" s="125"/>
    </row>
    <row r="89" spans="1:32" s="115" customFormat="1" ht="21" customHeight="1">
      <c r="A89" s="261"/>
      <c r="B89" s="124">
        <v>35</v>
      </c>
      <c r="C89" s="122" t="s">
        <v>98</v>
      </c>
      <c r="E89" s="118"/>
      <c r="G89" s="252" t="s">
        <v>169</v>
      </c>
      <c r="H89" s="254"/>
      <c r="I89" s="108" t="s">
        <v>172</v>
      </c>
      <c r="K89" s="118"/>
      <c r="M89" s="118"/>
      <c r="N89" s="116"/>
      <c r="P89" s="118"/>
      <c r="Q89" s="119"/>
      <c r="W89" s="259"/>
      <c r="X89" s="257">
        <f>[1]!sn_val(B89)</f>
        <v>35</v>
      </c>
      <c r="Y89" s="123">
        <v>76</v>
      </c>
      <c r="AC89" s="168"/>
      <c r="AF89" s="125"/>
    </row>
    <row r="90" spans="1:32" s="115" customFormat="1" ht="21" customHeight="1">
      <c r="A90" s="261"/>
      <c r="B90" s="124">
        <v>36</v>
      </c>
      <c r="C90" s="122" t="s">
        <v>130</v>
      </c>
      <c r="E90" s="118"/>
      <c r="G90" s="252" t="s">
        <v>169</v>
      </c>
      <c r="H90" s="254"/>
      <c r="I90" s="108" t="s">
        <v>177</v>
      </c>
      <c r="K90" s="118"/>
      <c r="M90" s="118"/>
      <c r="N90" s="116"/>
      <c r="P90" s="118"/>
      <c r="Q90" s="119"/>
      <c r="W90" s="259"/>
      <c r="X90" s="257">
        <f>[1]!sn_val(B90)</f>
        <v>36</v>
      </c>
      <c r="Y90" s="123">
        <v>21</v>
      </c>
      <c r="AC90" s="168"/>
      <c r="AF90" s="125"/>
    </row>
    <row r="91" spans="1:32" s="115" customFormat="1" ht="21" customHeight="1">
      <c r="A91" s="261"/>
      <c r="B91" s="124">
        <v>37</v>
      </c>
      <c r="C91" s="118" t="s">
        <v>134</v>
      </c>
      <c r="E91" s="118"/>
      <c r="G91" s="252" t="s">
        <v>167</v>
      </c>
      <c r="H91" s="254"/>
      <c r="I91" s="108" t="s">
        <v>175</v>
      </c>
      <c r="K91" s="118"/>
      <c r="M91" s="118"/>
      <c r="N91" s="116"/>
      <c r="P91" s="118"/>
      <c r="Q91" s="119"/>
      <c r="W91" s="259"/>
      <c r="X91" s="257">
        <f>[1]!sn_val(B91)</f>
        <v>37</v>
      </c>
      <c r="Y91" s="123">
        <v>55</v>
      </c>
      <c r="AC91" s="168"/>
      <c r="AF91" s="125"/>
    </row>
    <row r="92" spans="1:32" s="115" customFormat="1" ht="21" customHeight="1">
      <c r="A92" s="261"/>
      <c r="B92" s="124">
        <v>38</v>
      </c>
      <c r="C92" s="122" t="s">
        <v>97</v>
      </c>
      <c r="D92" s="113"/>
      <c r="E92" s="118"/>
      <c r="F92" s="113"/>
      <c r="G92" s="252" t="s">
        <v>169</v>
      </c>
      <c r="H92" s="254"/>
      <c r="I92" s="108" t="s">
        <v>172</v>
      </c>
      <c r="K92" s="118"/>
      <c r="M92" s="118"/>
      <c r="N92" s="116"/>
      <c r="P92" s="118"/>
      <c r="Q92" s="119"/>
      <c r="W92" s="259"/>
      <c r="X92" s="257">
        <f>[1]!sn_val(B92)</f>
        <v>38</v>
      </c>
      <c r="Y92" s="123">
        <v>40</v>
      </c>
      <c r="AC92" s="168"/>
      <c r="AF92" s="125"/>
    </row>
    <row r="93" spans="1:32" s="115" customFormat="1" ht="21" customHeight="1">
      <c r="A93" s="261"/>
      <c r="B93" s="124">
        <v>39</v>
      </c>
      <c r="C93" s="122" t="s">
        <v>129</v>
      </c>
      <c r="E93" s="118"/>
      <c r="G93" s="252" t="s">
        <v>170</v>
      </c>
      <c r="H93" s="254"/>
      <c r="I93" s="108" t="s">
        <v>175</v>
      </c>
      <c r="K93" s="118"/>
      <c r="M93" s="122"/>
      <c r="N93" s="116"/>
      <c r="P93" s="118"/>
      <c r="Q93" s="119"/>
      <c r="W93" s="259"/>
      <c r="X93" s="257">
        <f>[1]!sn_val(B93)</f>
        <v>39</v>
      </c>
      <c r="Y93" s="123">
        <v>19</v>
      </c>
      <c r="AC93" s="168"/>
      <c r="AF93" s="125"/>
    </row>
    <row r="94" spans="1:42" s="115" customFormat="1" ht="21" customHeight="1">
      <c r="A94" s="263"/>
      <c r="B94" s="106">
        <v>40</v>
      </c>
      <c r="C94" s="129" t="s">
        <v>86</v>
      </c>
      <c r="E94" s="118"/>
      <c r="G94" s="252" t="s">
        <v>167</v>
      </c>
      <c r="H94" s="254"/>
      <c r="I94" s="108" t="s">
        <v>172</v>
      </c>
      <c r="K94" s="109"/>
      <c r="L94" s="110"/>
      <c r="M94" s="111"/>
      <c r="N94" s="112"/>
      <c r="O94" s="111"/>
      <c r="P94" s="111"/>
      <c r="Q94" s="111"/>
      <c r="R94" s="111"/>
      <c r="S94" s="111"/>
      <c r="T94" s="111"/>
      <c r="U94" s="111"/>
      <c r="V94" s="111"/>
      <c r="W94" s="260"/>
      <c r="X94" s="258">
        <f>[1]!sn_val(B94)</f>
        <v>40</v>
      </c>
      <c r="Y94" s="111">
        <v>33</v>
      </c>
      <c r="Z94" s="113"/>
      <c r="AA94" s="113"/>
      <c r="AB94" s="6"/>
      <c r="AC94" s="113"/>
      <c r="AD94" s="111"/>
      <c r="AE94" s="111"/>
      <c r="AF94" s="112"/>
      <c r="AG94" s="93"/>
      <c r="AH94" s="93"/>
      <c r="AI94" s="93"/>
      <c r="AJ94" s="93"/>
      <c r="AK94" s="93"/>
      <c r="AL94" s="93"/>
      <c r="AM94" s="93"/>
      <c r="AN94" s="111"/>
      <c r="AO94" s="113"/>
      <c r="AP94" s="113"/>
    </row>
    <row r="95" spans="1:32" s="115" customFormat="1" ht="21" customHeight="1">
      <c r="A95" s="261"/>
      <c r="B95" s="124">
        <v>41</v>
      </c>
      <c r="C95" s="122" t="s">
        <v>166</v>
      </c>
      <c r="E95" s="118"/>
      <c r="G95" s="252" t="s">
        <v>169</v>
      </c>
      <c r="H95" s="254"/>
      <c r="I95" s="108" t="s">
        <v>178</v>
      </c>
      <c r="K95" s="118"/>
      <c r="M95" s="118"/>
      <c r="N95" s="116"/>
      <c r="P95" s="118"/>
      <c r="Q95" s="119"/>
      <c r="W95" s="259"/>
      <c r="X95" s="257">
        <f>[1]!sn_val(B95)</f>
        <v>41</v>
      </c>
      <c r="Y95" s="123">
        <v>27</v>
      </c>
      <c r="AC95" s="168"/>
      <c r="AF95" s="125"/>
    </row>
    <row r="96" spans="1:32" s="115" customFormat="1" ht="21" customHeight="1">
      <c r="A96" s="261"/>
      <c r="B96" s="124">
        <v>42</v>
      </c>
      <c r="C96" s="122" t="s">
        <v>117</v>
      </c>
      <c r="E96" s="118"/>
      <c r="G96" s="252" t="s">
        <v>167</v>
      </c>
      <c r="H96" s="254"/>
      <c r="I96" s="108" t="s">
        <v>174</v>
      </c>
      <c r="J96" s="118"/>
      <c r="N96" s="125"/>
      <c r="Q96" s="130"/>
      <c r="W96" s="259"/>
      <c r="X96" s="257">
        <f>[1]!sn_val(B96)</f>
        <v>42</v>
      </c>
      <c r="Y96" s="123">
        <v>69</v>
      </c>
      <c r="AC96" s="168"/>
      <c r="AF96" s="125"/>
    </row>
    <row r="97" spans="1:32" s="115" customFormat="1" ht="21" customHeight="1">
      <c r="A97" s="261"/>
      <c r="B97" s="124">
        <v>43</v>
      </c>
      <c r="C97" s="129" t="s">
        <v>149</v>
      </c>
      <c r="E97" s="118"/>
      <c r="G97" s="252" t="s">
        <v>168</v>
      </c>
      <c r="H97" s="254"/>
      <c r="I97" s="108" t="s">
        <v>177</v>
      </c>
      <c r="K97" s="118"/>
      <c r="M97" s="118"/>
      <c r="N97" s="116"/>
      <c r="P97" s="118"/>
      <c r="Q97" s="119"/>
      <c r="W97" s="259"/>
      <c r="X97" s="257">
        <f>[1]!sn_val(B97)</f>
        <v>43</v>
      </c>
      <c r="Y97" s="123">
        <v>28</v>
      </c>
      <c r="AC97" s="168"/>
      <c r="AF97" s="125"/>
    </row>
    <row r="98" spans="1:32" s="115" customFormat="1" ht="21" customHeight="1">
      <c r="A98" s="261"/>
      <c r="B98" s="124">
        <v>44</v>
      </c>
      <c r="C98" s="129" t="s">
        <v>127</v>
      </c>
      <c r="E98" s="118"/>
      <c r="G98" s="252" t="s">
        <v>167</v>
      </c>
      <c r="H98" s="254"/>
      <c r="I98" s="108" t="s">
        <v>175</v>
      </c>
      <c r="K98" s="118"/>
      <c r="M98" s="118"/>
      <c r="N98" s="116"/>
      <c r="P98" s="118"/>
      <c r="Q98" s="119"/>
      <c r="W98" s="259"/>
      <c r="X98" s="257">
        <f>[1]!sn_val(B98)</f>
        <v>44</v>
      </c>
      <c r="Y98" s="123">
        <v>12</v>
      </c>
      <c r="AC98" s="168"/>
      <c r="AF98" s="125"/>
    </row>
    <row r="99" spans="1:32" s="115" customFormat="1" ht="21" customHeight="1">
      <c r="A99" s="261"/>
      <c r="B99" s="124">
        <v>45</v>
      </c>
      <c r="C99" s="129" t="s">
        <v>103</v>
      </c>
      <c r="D99" s="113"/>
      <c r="E99" s="107"/>
      <c r="F99" s="113"/>
      <c r="G99" s="220" t="s">
        <v>170</v>
      </c>
      <c r="H99" s="253"/>
      <c r="I99" s="108" t="s">
        <v>172</v>
      </c>
      <c r="K99" s="118"/>
      <c r="M99" s="118"/>
      <c r="N99" s="116"/>
      <c r="P99" s="118"/>
      <c r="Q99" s="119"/>
      <c r="W99" s="259"/>
      <c r="X99" s="257">
        <f>[1]!sn_val(B99)</f>
        <v>45</v>
      </c>
      <c r="Y99" s="123">
        <v>3</v>
      </c>
      <c r="AC99" s="168"/>
      <c r="AF99" s="125"/>
    </row>
    <row r="100" spans="1:39" s="115" customFormat="1" ht="21" customHeight="1">
      <c r="A100" s="262"/>
      <c r="B100" s="117">
        <v>46</v>
      </c>
      <c r="C100" s="122" t="s">
        <v>90</v>
      </c>
      <c r="E100" s="118"/>
      <c r="G100" s="252" t="s">
        <v>167</v>
      </c>
      <c r="H100" s="254"/>
      <c r="I100" s="108" t="s">
        <v>172</v>
      </c>
      <c r="K100" s="118"/>
      <c r="M100" s="122"/>
      <c r="N100" s="116"/>
      <c r="P100" s="118"/>
      <c r="Q100" s="119"/>
      <c r="W100" s="259"/>
      <c r="X100" s="257">
        <f>[1]!sn_val(B100)</f>
        <v>46</v>
      </c>
      <c r="Y100" s="123">
        <v>85</v>
      </c>
      <c r="AC100" s="168"/>
      <c r="AF100" s="125"/>
      <c r="AG100" s="111"/>
      <c r="AH100" s="111"/>
      <c r="AI100" s="111"/>
      <c r="AJ100" s="111"/>
      <c r="AK100" s="111"/>
      <c r="AL100" s="111"/>
      <c r="AM100" s="111"/>
    </row>
    <row r="101" spans="1:32" s="115" customFormat="1" ht="21" customHeight="1">
      <c r="A101" s="261"/>
      <c r="B101" s="124">
        <v>47</v>
      </c>
      <c r="C101" s="129" t="s">
        <v>158</v>
      </c>
      <c r="E101" s="118"/>
      <c r="G101" s="252" t="s">
        <v>168</v>
      </c>
      <c r="H101" s="254"/>
      <c r="I101" s="108" t="s">
        <v>178</v>
      </c>
      <c r="K101" s="118"/>
      <c r="M101" s="118"/>
      <c r="N101" s="116"/>
      <c r="P101" s="118"/>
      <c r="Q101" s="118"/>
      <c r="W101" s="259"/>
      <c r="X101" s="257">
        <f>[1]!sn_val(B101)</f>
        <v>47</v>
      </c>
      <c r="Y101" s="123">
        <v>79</v>
      </c>
      <c r="AC101" s="168"/>
      <c r="AF101" s="125"/>
    </row>
    <row r="102" spans="1:32" s="115" customFormat="1" ht="21" customHeight="1">
      <c r="A102" s="261"/>
      <c r="B102" s="124">
        <v>48</v>
      </c>
      <c r="C102" s="122" t="s">
        <v>152</v>
      </c>
      <c r="E102" s="118"/>
      <c r="G102" s="252" t="s">
        <v>167</v>
      </c>
      <c r="H102" s="254"/>
      <c r="I102" s="108" t="s">
        <v>177</v>
      </c>
      <c r="K102" s="118"/>
      <c r="M102" s="118"/>
      <c r="N102" s="116"/>
      <c r="P102" s="118"/>
      <c r="Q102" s="119"/>
      <c r="W102" s="259"/>
      <c r="X102" s="257">
        <f>[1]!sn_val(B102)</f>
        <v>48</v>
      </c>
      <c r="Y102" s="123">
        <v>42</v>
      </c>
      <c r="AC102" s="168"/>
      <c r="AF102" s="125"/>
    </row>
    <row r="103" spans="1:32" s="115" customFormat="1" ht="21" customHeight="1">
      <c r="A103" s="261"/>
      <c r="B103" s="124">
        <v>49</v>
      </c>
      <c r="C103" s="122" t="s">
        <v>108</v>
      </c>
      <c r="E103" s="118"/>
      <c r="G103" s="252" t="s">
        <v>168</v>
      </c>
      <c r="H103" s="254"/>
      <c r="I103" s="108" t="s">
        <v>173</v>
      </c>
      <c r="K103" s="118"/>
      <c r="M103" s="118"/>
      <c r="N103" s="116"/>
      <c r="P103" s="118"/>
      <c r="Q103" s="119"/>
      <c r="W103" s="259"/>
      <c r="X103" s="257">
        <f>[1]!sn_val(B103)</f>
        <v>49</v>
      </c>
      <c r="Y103" s="123">
        <v>38</v>
      </c>
      <c r="AC103" s="168"/>
      <c r="AF103" s="125"/>
    </row>
    <row r="104" spans="1:32" s="115" customFormat="1" ht="21" customHeight="1">
      <c r="A104" s="261"/>
      <c r="B104" s="124">
        <v>50</v>
      </c>
      <c r="C104" s="118" t="s">
        <v>157</v>
      </c>
      <c r="E104" s="118"/>
      <c r="G104" s="252" t="s">
        <v>167</v>
      </c>
      <c r="H104" s="254"/>
      <c r="I104" s="108" t="s">
        <v>172</v>
      </c>
      <c r="J104" s="118"/>
      <c r="N104" s="125"/>
      <c r="Q104" s="122"/>
      <c r="W104" s="259"/>
      <c r="X104" s="257">
        <f>[1]!sn_val(B104)</f>
        <v>50</v>
      </c>
      <c r="Y104" s="123">
        <v>11</v>
      </c>
      <c r="AC104" s="168"/>
      <c r="AF104" s="125"/>
    </row>
    <row r="105" spans="1:32" s="115" customFormat="1" ht="21" customHeight="1">
      <c r="A105" s="261"/>
      <c r="B105" s="124">
        <v>51</v>
      </c>
      <c r="C105" s="122" t="s">
        <v>123</v>
      </c>
      <c r="E105" s="118"/>
      <c r="G105" s="252" t="s">
        <v>171</v>
      </c>
      <c r="H105" s="254"/>
      <c r="I105" s="108" t="s">
        <v>174</v>
      </c>
      <c r="J105" s="118"/>
      <c r="K105" s="118"/>
      <c r="L105" s="122"/>
      <c r="M105" s="122"/>
      <c r="N105" s="252"/>
      <c r="O105" s="122"/>
      <c r="P105" s="128"/>
      <c r="Q105" s="119"/>
      <c r="W105" s="259"/>
      <c r="X105" s="257">
        <f>[1]!sn_val(B105)</f>
        <v>51</v>
      </c>
      <c r="Y105" s="123">
        <v>78</v>
      </c>
      <c r="AC105" s="168"/>
      <c r="AF105" s="125"/>
    </row>
    <row r="106" spans="1:32" s="115" customFormat="1" ht="21" customHeight="1">
      <c r="A106" s="261"/>
      <c r="B106" s="124">
        <v>52</v>
      </c>
      <c r="C106" s="122" t="s">
        <v>162</v>
      </c>
      <c r="E106" s="118"/>
      <c r="G106" s="252" t="s">
        <v>169</v>
      </c>
      <c r="H106" s="254"/>
      <c r="I106" s="108" t="s">
        <v>178</v>
      </c>
      <c r="K106" s="119"/>
      <c r="M106" s="122"/>
      <c r="N106" s="116"/>
      <c r="P106" s="118"/>
      <c r="Q106" s="130"/>
      <c r="W106" s="259"/>
      <c r="X106" s="257">
        <f>[1]!sn_val(B106)</f>
        <v>52</v>
      </c>
      <c r="Y106" s="123">
        <v>50</v>
      </c>
      <c r="AC106" s="168"/>
      <c r="AF106" s="125"/>
    </row>
    <row r="107" spans="1:32" s="115" customFormat="1" ht="21" customHeight="1">
      <c r="A107" s="261"/>
      <c r="B107" s="124">
        <v>53</v>
      </c>
      <c r="C107" s="122" t="s">
        <v>95</v>
      </c>
      <c r="E107" s="118"/>
      <c r="G107" s="252" t="s">
        <v>167</v>
      </c>
      <c r="H107" s="254"/>
      <c r="I107" s="108" t="s">
        <v>172</v>
      </c>
      <c r="J107" s="118"/>
      <c r="K107" s="118"/>
      <c r="M107" s="118"/>
      <c r="N107" s="116"/>
      <c r="P107" s="118"/>
      <c r="Q107" s="119"/>
      <c r="W107" s="259"/>
      <c r="X107" s="257">
        <f>[1]!sn_val(B107)</f>
        <v>53</v>
      </c>
      <c r="Y107" s="123">
        <v>6</v>
      </c>
      <c r="AC107" s="168"/>
      <c r="AF107" s="125"/>
    </row>
    <row r="108" spans="1:42" s="115" customFormat="1" ht="21" customHeight="1">
      <c r="A108" s="262"/>
      <c r="B108" s="117">
        <v>54</v>
      </c>
      <c r="C108" s="122" t="s">
        <v>89</v>
      </c>
      <c r="E108" s="118"/>
      <c r="G108" s="252" t="s">
        <v>169</v>
      </c>
      <c r="H108" s="254"/>
      <c r="I108" s="108" t="s">
        <v>172</v>
      </c>
      <c r="K108" s="118"/>
      <c r="M108" s="118"/>
      <c r="N108" s="116"/>
      <c r="P108" s="118"/>
      <c r="Q108" s="119"/>
      <c r="R108" s="120"/>
      <c r="S108" s="113"/>
      <c r="T108" s="111"/>
      <c r="U108" s="121"/>
      <c r="V108" s="121"/>
      <c r="W108" s="260"/>
      <c r="X108" s="258">
        <f>[1]!sn_val(B108)</f>
        <v>54</v>
      </c>
      <c r="Y108" s="111">
        <v>2</v>
      </c>
      <c r="Z108" s="113"/>
      <c r="AA108" s="113"/>
      <c r="AB108" s="6"/>
      <c r="AC108" s="113"/>
      <c r="AD108" s="111"/>
      <c r="AE108" s="111"/>
      <c r="AF108" s="114"/>
      <c r="AG108" s="111"/>
      <c r="AH108" s="111"/>
      <c r="AI108" s="111"/>
      <c r="AJ108" s="111"/>
      <c r="AK108" s="111"/>
      <c r="AL108" s="111"/>
      <c r="AM108" s="111"/>
      <c r="AN108" s="113"/>
      <c r="AO108" s="113"/>
      <c r="AP108" s="113"/>
    </row>
    <row r="109" spans="1:32" s="115" customFormat="1" ht="21" customHeight="1">
      <c r="A109" s="261"/>
      <c r="B109" s="124">
        <v>55</v>
      </c>
      <c r="C109" s="122" t="s">
        <v>151</v>
      </c>
      <c r="E109" s="118"/>
      <c r="G109" s="252" t="s">
        <v>167</v>
      </c>
      <c r="H109" s="254"/>
      <c r="I109" s="108" t="s">
        <v>177</v>
      </c>
      <c r="J109" s="118"/>
      <c r="N109" s="125"/>
      <c r="Q109" s="119"/>
      <c r="W109" s="259"/>
      <c r="X109" s="257">
        <f>[1]!sn_val(B109)</f>
        <v>55</v>
      </c>
      <c r="Y109" s="123">
        <v>77</v>
      </c>
      <c r="AC109" s="168"/>
      <c r="AF109" s="125"/>
    </row>
    <row r="110" spans="1:32" s="115" customFormat="1" ht="21" customHeight="1">
      <c r="A110" s="261"/>
      <c r="B110" s="124">
        <v>56</v>
      </c>
      <c r="C110" s="122" t="s">
        <v>124</v>
      </c>
      <c r="E110" s="118"/>
      <c r="G110" s="252" t="s">
        <v>170</v>
      </c>
      <c r="H110" s="254"/>
      <c r="I110" s="108" t="s">
        <v>175</v>
      </c>
      <c r="J110" s="118"/>
      <c r="K110" s="118"/>
      <c r="L110" s="118"/>
      <c r="M110" s="118"/>
      <c r="N110" s="252"/>
      <c r="O110" s="122"/>
      <c r="P110" s="128"/>
      <c r="Q110" s="119"/>
      <c r="W110" s="259"/>
      <c r="X110" s="257">
        <f>[1]!sn_val(B110)</f>
        <v>56</v>
      </c>
      <c r="Y110" s="123">
        <v>4</v>
      </c>
      <c r="AC110" s="168"/>
      <c r="AF110" s="125"/>
    </row>
    <row r="111" spans="1:32" s="115" customFormat="1" ht="21" customHeight="1">
      <c r="A111" s="261"/>
      <c r="B111" s="124">
        <v>57</v>
      </c>
      <c r="C111" s="122" t="s">
        <v>105</v>
      </c>
      <c r="E111" s="118"/>
      <c r="G111" s="252" t="s">
        <v>171</v>
      </c>
      <c r="H111" s="254"/>
      <c r="I111" s="108" t="s">
        <v>173</v>
      </c>
      <c r="K111" s="118"/>
      <c r="M111" s="118"/>
      <c r="N111" s="116"/>
      <c r="P111" s="118"/>
      <c r="Q111" s="119"/>
      <c r="W111" s="259"/>
      <c r="X111" s="257">
        <f>[1]!sn_val(B111)</f>
        <v>57</v>
      </c>
      <c r="Y111" s="123">
        <v>43</v>
      </c>
      <c r="AC111" s="168"/>
      <c r="AF111" s="125"/>
    </row>
    <row r="112" spans="1:32" s="115" customFormat="1" ht="21" customHeight="1">
      <c r="A112" s="261"/>
      <c r="B112" s="124">
        <v>58</v>
      </c>
      <c r="C112" s="122" t="s">
        <v>121</v>
      </c>
      <c r="E112" s="118"/>
      <c r="G112" s="252" t="s">
        <v>170</v>
      </c>
      <c r="H112" s="254"/>
      <c r="I112" s="108" t="s">
        <v>174</v>
      </c>
      <c r="K112" s="118"/>
      <c r="M112" s="118"/>
      <c r="N112" s="116"/>
      <c r="P112" s="118"/>
      <c r="Q112" s="119"/>
      <c r="W112" s="259"/>
      <c r="X112" s="257">
        <f>[1]!sn_val(B112)</f>
        <v>58</v>
      </c>
      <c r="Y112" s="123">
        <v>80</v>
      </c>
      <c r="AC112" s="168"/>
      <c r="AF112" s="125"/>
    </row>
    <row r="113" spans="1:34" s="115" customFormat="1" ht="21" customHeight="1">
      <c r="A113" s="261"/>
      <c r="B113" s="124">
        <v>59</v>
      </c>
      <c r="C113" s="122" t="s">
        <v>100</v>
      </c>
      <c r="E113" s="118"/>
      <c r="G113" s="252" t="s">
        <v>169</v>
      </c>
      <c r="H113" s="254"/>
      <c r="I113" s="108" t="s">
        <v>172</v>
      </c>
      <c r="K113" s="118"/>
      <c r="L113" s="118"/>
      <c r="M113" s="118"/>
      <c r="N113" s="252"/>
      <c r="O113" s="122"/>
      <c r="P113" s="128"/>
      <c r="Q113" s="119"/>
      <c r="W113" s="259"/>
      <c r="X113" s="257">
        <f>[1]!sn_val(B113)</f>
        <v>59</v>
      </c>
      <c r="Y113" s="123">
        <v>73</v>
      </c>
      <c r="AC113" s="168"/>
      <c r="AF113" s="125"/>
      <c r="AH113" s="111"/>
    </row>
    <row r="114" spans="1:32" s="115" customFormat="1" ht="21" customHeight="1">
      <c r="A114" s="261"/>
      <c r="B114" s="124">
        <v>60</v>
      </c>
      <c r="C114" s="122" t="s">
        <v>160</v>
      </c>
      <c r="E114" s="118"/>
      <c r="G114" s="252" t="s">
        <v>168</v>
      </c>
      <c r="H114" s="254"/>
      <c r="I114" s="108" t="s">
        <v>178</v>
      </c>
      <c r="K114" s="118"/>
      <c r="M114" s="122"/>
      <c r="N114" s="116"/>
      <c r="P114" s="118"/>
      <c r="Q114" s="130"/>
      <c r="W114" s="259"/>
      <c r="X114" s="257">
        <f>[1]!sn_val(B114)</f>
        <v>60</v>
      </c>
      <c r="Y114" s="123">
        <v>51</v>
      </c>
      <c r="AC114" s="168"/>
      <c r="AF114" s="125"/>
    </row>
    <row r="115" spans="1:32" s="115" customFormat="1" ht="21" customHeight="1">
      <c r="A115" s="261"/>
      <c r="B115" s="124">
        <v>61</v>
      </c>
      <c r="C115" s="122" t="s">
        <v>122</v>
      </c>
      <c r="E115" s="118"/>
      <c r="G115" s="252" t="s">
        <v>170</v>
      </c>
      <c r="H115" s="254"/>
      <c r="I115" s="108" t="s">
        <v>174</v>
      </c>
      <c r="K115" s="118"/>
      <c r="M115" s="118"/>
      <c r="N115" s="116"/>
      <c r="P115" s="118"/>
      <c r="Q115" s="119"/>
      <c r="W115" s="259"/>
      <c r="X115" s="257">
        <f>[1]!sn_val(B115)</f>
        <v>61</v>
      </c>
      <c r="Y115" s="123">
        <v>18</v>
      </c>
      <c r="AC115" s="168"/>
      <c r="AF115" s="125"/>
    </row>
    <row r="116" spans="1:32" s="115" customFormat="1" ht="21" customHeight="1">
      <c r="A116" s="261"/>
      <c r="B116" s="124">
        <v>62</v>
      </c>
      <c r="C116" s="122" t="s">
        <v>128</v>
      </c>
      <c r="E116" s="118"/>
      <c r="G116" s="252" t="s">
        <v>169</v>
      </c>
      <c r="H116" s="254"/>
      <c r="I116" s="108" t="s">
        <v>177</v>
      </c>
      <c r="J116" s="118"/>
      <c r="N116" s="125"/>
      <c r="Q116" s="119"/>
      <c r="W116" s="259"/>
      <c r="X116" s="257">
        <f>[1]!sn_val(B116)</f>
        <v>62</v>
      </c>
      <c r="Y116" s="123">
        <v>16</v>
      </c>
      <c r="AC116" s="168"/>
      <c r="AF116" s="125"/>
    </row>
    <row r="117" spans="1:32" s="115" customFormat="1" ht="21" customHeight="1">
      <c r="A117" s="261"/>
      <c r="B117" s="124">
        <v>63</v>
      </c>
      <c r="C117" s="129" t="s">
        <v>94</v>
      </c>
      <c r="E117" s="118"/>
      <c r="G117" s="252" t="s">
        <v>168</v>
      </c>
      <c r="H117" s="254"/>
      <c r="I117" s="108" t="s">
        <v>172</v>
      </c>
      <c r="K117" s="118"/>
      <c r="M117" s="118"/>
      <c r="N117" s="116"/>
      <c r="P117" s="118"/>
      <c r="Q117" s="119"/>
      <c r="W117" s="259"/>
      <c r="X117" s="257">
        <f>[1]!sn_val(B117)</f>
        <v>63</v>
      </c>
      <c r="Y117" s="123">
        <v>61</v>
      </c>
      <c r="AC117" s="168"/>
      <c r="AF117" s="125"/>
    </row>
    <row r="118" spans="1:32" s="115" customFormat="1" ht="21" customHeight="1">
      <c r="A118" s="261"/>
      <c r="B118" s="124">
        <v>64</v>
      </c>
      <c r="C118" s="122" t="s">
        <v>106</v>
      </c>
      <c r="E118" s="118"/>
      <c r="G118" s="252" t="s">
        <v>171</v>
      </c>
      <c r="H118" s="254"/>
      <c r="I118" s="108" t="s">
        <v>173</v>
      </c>
      <c r="K118" s="118"/>
      <c r="M118" s="118"/>
      <c r="N118" s="116"/>
      <c r="P118" s="118"/>
      <c r="Q118" s="119"/>
      <c r="W118" s="259"/>
      <c r="X118" s="257">
        <f>[1]!sn_val(B118)</f>
        <v>64</v>
      </c>
      <c r="Y118" s="123">
        <v>75</v>
      </c>
      <c r="AC118" s="168"/>
      <c r="AF118" s="125"/>
    </row>
    <row r="119" spans="1:32" s="115" customFormat="1" ht="21" customHeight="1">
      <c r="A119" s="261"/>
      <c r="B119" s="124">
        <v>65</v>
      </c>
      <c r="C119" s="122" t="s">
        <v>133</v>
      </c>
      <c r="E119" s="118"/>
      <c r="G119" s="252" t="s">
        <v>170</v>
      </c>
      <c r="H119" s="254"/>
      <c r="I119" s="108" t="s">
        <v>175</v>
      </c>
      <c r="K119" s="119"/>
      <c r="M119" s="122"/>
      <c r="N119" s="116"/>
      <c r="P119" s="118"/>
      <c r="Q119" s="119"/>
      <c r="W119" s="259"/>
      <c r="X119" s="257">
        <f>[1]!sn_val(B119)</f>
        <v>65</v>
      </c>
      <c r="Y119" s="123">
        <v>53</v>
      </c>
      <c r="AC119" s="168"/>
      <c r="AF119" s="125"/>
    </row>
    <row r="120" spans="1:32" s="115" customFormat="1" ht="21" customHeight="1">
      <c r="A120" s="261"/>
      <c r="B120" s="124">
        <v>66</v>
      </c>
      <c r="C120" s="129" t="s">
        <v>153</v>
      </c>
      <c r="E120" s="118"/>
      <c r="G120" s="252" t="s">
        <v>169</v>
      </c>
      <c r="H120" s="254"/>
      <c r="I120" s="108" t="s">
        <v>177</v>
      </c>
      <c r="K120" s="118"/>
      <c r="M120" s="118"/>
      <c r="N120" s="116"/>
      <c r="P120" s="118"/>
      <c r="Q120" s="130"/>
      <c r="W120" s="259"/>
      <c r="X120" s="257">
        <f>[1]!sn_val(B120)</f>
        <v>66</v>
      </c>
      <c r="Y120" s="123">
        <v>48</v>
      </c>
      <c r="AC120" s="168"/>
      <c r="AF120" s="125"/>
    </row>
    <row r="121" spans="1:32" s="115" customFormat="1" ht="21" customHeight="1">
      <c r="A121" s="261"/>
      <c r="B121" s="124">
        <v>67</v>
      </c>
      <c r="C121" s="122" t="s">
        <v>112</v>
      </c>
      <c r="E121" s="118"/>
      <c r="G121" s="252" t="s">
        <v>168</v>
      </c>
      <c r="H121" s="254"/>
      <c r="I121" s="108" t="s">
        <v>174</v>
      </c>
      <c r="K121" s="118"/>
      <c r="M121" s="118"/>
      <c r="N121" s="116"/>
      <c r="P121" s="118"/>
      <c r="Q121" s="119"/>
      <c r="W121" s="259"/>
      <c r="X121" s="257">
        <f>[1]!sn_val(B121)</f>
        <v>67</v>
      </c>
      <c r="Y121" s="123">
        <v>35</v>
      </c>
      <c r="AC121" s="168"/>
      <c r="AF121" s="125"/>
    </row>
    <row r="122" spans="1:32" s="115" customFormat="1" ht="21" customHeight="1">
      <c r="A122" s="261"/>
      <c r="B122" s="124">
        <v>68</v>
      </c>
      <c r="C122" s="118" t="s">
        <v>126</v>
      </c>
      <c r="E122" s="118"/>
      <c r="G122" s="252" t="s">
        <v>169</v>
      </c>
      <c r="H122" s="254"/>
      <c r="I122" s="108" t="s">
        <v>175</v>
      </c>
      <c r="J122" s="118"/>
      <c r="N122" s="125"/>
      <c r="Q122" s="119"/>
      <c r="W122" s="259"/>
      <c r="X122" s="257">
        <f>[1]!sn_val(B122)</f>
        <v>68</v>
      </c>
      <c r="Y122" s="123">
        <v>8</v>
      </c>
      <c r="AC122" s="168"/>
      <c r="AF122" s="125"/>
    </row>
    <row r="123" spans="1:32" s="115" customFormat="1" ht="21" customHeight="1">
      <c r="A123" s="261"/>
      <c r="B123" s="124">
        <v>69</v>
      </c>
      <c r="C123" s="118" t="s">
        <v>163</v>
      </c>
      <c r="E123" s="118"/>
      <c r="G123" s="252" t="s">
        <v>169</v>
      </c>
      <c r="H123" s="254"/>
      <c r="I123" s="108" t="s">
        <v>178</v>
      </c>
      <c r="K123" s="118"/>
      <c r="M123" s="118"/>
      <c r="N123" s="116"/>
      <c r="P123" s="118"/>
      <c r="Q123" s="130"/>
      <c r="W123" s="259"/>
      <c r="X123" s="257">
        <f>[1]!sn_val(B123)</f>
        <v>69</v>
      </c>
      <c r="Y123" s="123">
        <v>5</v>
      </c>
      <c r="AC123" s="168"/>
      <c r="AF123" s="125"/>
    </row>
    <row r="124" spans="1:32" s="115" customFormat="1" ht="21" customHeight="1">
      <c r="A124" s="261"/>
      <c r="B124" s="124">
        <v>70</v>
      </c>
      <c r="C124" s="122" t="s">
        <v>130</v>
      </c>
      <c r="E124" s="118"/>
      <c r="G124" s="252" t="s">
        <v>169</v>
      </c>
      <c r="H124" s="254"/>
      <c r="I124" s="108" t="s">
        <v>175</v>
      </c>
      <c r="K124" s="118"/>
      <c r="M124" s="122"/>
      <c r="N124" s="116"/>
      <c r="P124" s="118"/>
      <c r="Q124" s="119"/>
      <c r="W124" s="259"/>
      <c r="X124" s="257">
        <f>[1]!sn_val(B124)</f>
        <v>70</v>
      </c>
      <c r="Y124" s="123">
        <v>20</v>
      </c>
      <c r="AC124" s="168"/>
      <c r="AF124" s="125"/>
    </row>
    <row r="125" spans="1:32" s="115" customFormat="1" ht="21" customHeight="1">
      <c r="A125" s="261"/>
      <c r="B125" s="124">
        <v>71</v>
      </c>
      <c r="C125" s="122" t="s">
        <v>116</v>
      </c>
      <c r="E125" s="118"/>
      <c r="G125" s="252" t="s">
        <v>169</v>
      </c>
      <c r="H125" s="254"/>
      <c r="I125" s="108" t="s">
        <v>174</v>
      </c>
      <c r="J125" s="118"/>
      <c r="N125" s="125"/>
      <c r="Q125" s="130"/>
      <c r="W125" s="259"/>
      <c r="X125" s="257">
        <f>[1]!sn_val(B125)</f>
        <v>71</v>
      </c>
      <c r="Y125" s="123">
        <v>70</v>
      </c>
      <c r="AC125" s="168"/>
      <c r="AF125" s="125"/>
    </row>
    <row r="126" spans="1:32" s="115" customFormat="1" ht="21" customHeight="1">
      <c r="A126" s="261"/>
      <c r="B126" s="124">
        <v>72</v>
      </c>
      <c r="C126" s="118" t="s">
        <v>110</v>
      </c>
      <c r="E126" s="118"/>
      <c r="G126" s="252" t="s">
        <v>171</v>
      </c>
      <c r="H126" s="254"/>
      <c r="I126" s="108" t="s">
        <v>173</v>
      </c>
      <c r="J126" s="118"/>
      <c r="K126" s="118"/>
      <c r="L126" s="118"/>
      <c r="M126" s="118"/>
      <c r="N126" s="252"/>
      <c r="O126" s="122"/>
      <c r="P126" s="128"/>
      <c r="Q126" s="119"/>
      <c r="W126" s="259"/>
      <c r="X126" s="257">
        <f>[1]!sn_val(B126)</f>
        <v>72</v>
      </c>
      <c r="Y126" s="123">
        <v>63</v>
      </c>
      <c r="AC126" s="168"/>
      <c r="AF126" s="125"/>
    </row>
    <row r="127" spans="1:32" s="115" customFormat="1" ht="21" customHeight="1">
      <c r="A127" s="261"/>
      <c r="B127" s="124">
        <v>73</v>
      </c>
      <c r="C127" s="122" t="s">
        <v>146</v>
      </c>
      <c r="E127" s="118"/>
      <c r="G127" s="252" t="s">
        <v>167</v>
      </c>
      <c r="H127" s="254"/>
      <c r="I127" s="108" t="s">
        <v>176</v>
      </c>
      <c r="K127" s="118"/>
      <c r="M127" s="118"/>
      <c r="N127" s="116"/>
      <c r="P127" s="118"/>
      <c r="Q127" s="119"/>
      <c r="W127" s="259"/>
      <c r="X127" s="257">
        <f>[1]!sn_val(B127)</f>
        <v>73</v>
      </c>
      <c r="Y127" s="123">
        <v>57</v>
      </c>
      <c r="AC127" s="168"/>
      <c r="AF127" s="125"/>
    </row>
    <row r="128" spans="1:42" s="113" customFormat="1" ht="21" customHeight="1">
      <c r="A128" s="261"/>
      <c r="B128" s="124">
        <v>74</v>
      </c>
      <c r="C128" s="122" t="s">
        <v>144</v>
      </c>
      <c r="E128" s="118"/>
      <c r="G128" s="252" t="s">
        <v>167</v>
      </c>
      <c r="H128" s="254"/>
      <c r="I128" s="108" t="s">
        <v>176</v>
      </c>
      <c r="J128" s="115"/>
      <c r="K128" s="118"/>
      <c r="L128" s="115"/>
      <c r="M128" s="118"/>
      <c r="N128" s="116"/>
      <c r="O128" s="115"/>
      <c r="P128" s="118"/>
      <c r="Q128" s="130"/>
      <c r="R128" s="115"/>
      <c r="S128" s="115"/>
      <c r="T128" s="115"/>
      <c r="U128" s="115"/>
      <c r="V128" s="115"/>
      <c r="W128" s="259"/>
      <c r="X128" s="257">
        <f>[1]!sn_val(B128)</f>
        <v>74</v>
      </c>
      <c r="Y128" s="123">
        <v>84</v>
      </c>
      <c r="Z128" s="115"/>
      <c r="AA128" s="115"/>
      <c r="AB128" s="115"/>
      <c r="AC128" s="168"/>
      <c r="AD128" s="115"/>
      <c r="AE128" s="115"/>
      <c r="AF128" s="12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1:32" s="115" customFormat="1" ht="21" customHeight="1">
      <c r="A129" s="261"/>
      <c r="B129" s="124">
        <v>75</v>
      </c>
      <c r="C129" s="122" t="s">
        <v>113</v>
      </c>
      <c r="E129" s="118"/>
      <c r="G129" s="252" t="s">
        <v>168</v>
      </c>
      <c r="H129" s="254"/>
      <c r="I129" s="108" t="s">
        <v>177</v>
      </c>
      <c r="J129" s="118"/>
      <c r="K129" s="130"/>
      <c r="L129" s="122"/>
      <c r="M129" s="122"/>
      <c r="N129" s="117"/>
      <c r="P129" s="122"/>
      <c r="Q129" s="119"/>
      <c r="W129" s="259"/>
      <c r="X129" s="257">
        <f>[1]!sn_val(B129)</f>
        <v>75</v>
      </c>
      <c r="Y129" s="123">
        <v>66</v>
      </c>
      <c r="AC129" s="168"/>
      <c r="AF129" s="125"/>
    </row>
    <row r="130" spans="1:32" s="115" customFormat="1" ht="21" customHeight="1">
      <c r="A130" s="261"/>
      <c r="B130" s="124">
        <v>76</v>
      </c>
      <c r="C130" s="122" t="s">
        <v>138</v>
      </c>
      <c r="E130" s="118"/>
      <c r="G130" s="252" t="s">
        <v>168</v>
      </c>
      <c r="H130" s="254"/>
      <c r="I130" s="108" t="s">
        <v>176</v>
      </c>
      <c r="K130" s="118"/>
      <c r="M130" s="118"/>
      <c r="N130" s="116"/>
      <c r="P130" s="118"/>
      <c r="Q130" s="130"/>
      <c r="W130" s="259"/>
      <c r="X130" s="257">
        <f>[1]!sn_val(B130)</f>
        <v>76</v>
      </c>
      <c r="Y130" s="123">
        <v>72</v>
      </c>
      <c r="AC130" s="168"/>
      <c r="AF130" s="125"/>
    </row>
    <row r="131" spans="1:32" s="115" customFormat="1" ht="21" customHeight="1">
      <c r="A131" s="261"/>
      <c r="B131" s="124">
        <v>77</v>
      </c>
      <c r="C131" s="122" t="s">
        <v>161</v>
      </c>
      <c r="E131" s="118"/>
      <c r="G131" s="252" t="s">
        <v>168</v>
      </c>
      <c r="H131" s="254"/>
      <c r="I131" s="108" t="s">
        <v>178</v>
      </c>
      <c r="K131" s="119"/>
      <c r="M131" s="122"/>
      <c r="N131" s="116"/>
      <c r="P131" s="118"/>
      <c r="Q131" s="130"/>
      <c r="W131" s="259"/>
      <c r="X131" s="257">
        <f>[1]!sn_val(B131)</f>
        <v>77</v>
      </c>
      <c r="Y131" s="123">
        <v>83</v>
      </c>
      <c r="AC131" s="168"/>
      <c r="AF131" s="125"/>
    </row>
    <row r="132" spans="1:32" s="115" customFormat="1" ht="21" customHeight="1">
      <c r="A132" s="261"/>
      <c r="B132" s="124">
        <v>78</v>
      </c>
      <c r="C132" s="122" t="s">
        <v>140</v>
      </c>
      <c r="E132" s="118"/>
      <c r="G132" s="252" t="s">
        <v>168</v>
      </c>
      <c r="H132" s="254"/>
      <c r="I132" s="108" t="s">
        <v>176</v>
      </c>
      <c r="J132" s="118"/>
      <c r="K132" s="118"/>
      <c r="L132" s="118"/>
      <c r="M132" s="118"/>
      <c r="N132" s="252"/>
      <c r="O132" s="122"/>
      <c r="P132" s="128"/>
      <c r="Q132" s="130"/>
      <c r="W132" s="259"/>
      <c r="X132" s="257">
        <f>[1]!sn_val(B132)</f>
        <v>78</v>
      </c>
      <c r="Y132" s="123">
        <v>62</v>
      </c>
      <c r="AC132" s="168"/>
      <c r="AF132" s="125"/>
    </row>
    <row r="133" spans="1:32" s="115" customFormat="1" ht="21" customHeight="1">
      <c r="A133" s="261"/>
      <c r="B133" s="124">
        <v>79</v>
      </c>
      <c r="C133" s="122" t="s">
        <v>104</v>
      </c>
      <c r="D133" s="113"/>
      <c r="E133" s="118"/>
      <c r="F133" s="113"/>
      <c r="G133" s="252" t="s">
        <v>170</v>
      </c>
      <c r="H133" s="254"/>
      <c r="I133" s="108" t="s">
        <v>173</v>
      </c>
      <c r="K133" s="118"/>
      <c r="M133" s="118"/>
      <c r="N133" s="116"/>
      <c r="P133" s="118"/>
      <c r="Q133" s="119"/>
      <c r="W133" s="259"/>
      <c r="X133" s="257">
        <f>[1]!sn_val(B133)</f>
        <v>79</v>
      </c>
      <c r="Y133" s="123">
        <v>10</v>
      </c>
      <c r="AC133" s="168"/>
      <c r="AF133" s="125"/>
    </row>
    <row r="134" spans="1:32" s="115" customFormat="1" ht="21" customHeight="1">
      <c r="A134" s="261"/>
      <c r="B134" s="124">
        <v>80</v>
      </c>
      <c r="C134" s="107" t="s">
        <v>142</v>
      </c>
      <c r="D134" s="107"/>
      <c r="E134" s="107"/>
      <c r="F134" s="107"/>
      <c r="G134" s="220" t="s">
        <v>168</v>
      </c>
      <c r="H134" s="253"/>
      <c r="I134" s="108" t="s">
        <v>176</v>
      </c>
      <c r="J134" s="109"/>
      <c r="K134" s="109"/>
      <c r="L134" s="110"/>
      <c r="M134" s="111"/>
      <c r="N134" s="112"/>
      <c r="O134" s="111"/>
      <c r="P134" s="111"/>
      <c r="Q134" s="130"/>
      <c r="W134" s="259"/>
      <c r="X134" s="257">
        <f>[1]!sn_val(B134)</f>
        <v>80</v>
      </c>
      <c r="Y134" s="123">
        <v>45</v>
      </c>
      <c r="AC134" s="168"/>
      <c r="AF134" s="125"/>
    </row>
    <row r="135" spans="1:39" s="115" customFormat="1" ht="21" customHeight="1">
      <c r="A135" s="262"/>
      <c r="B135" s="117">
        <v>81</v>
      </c>
      <c r="C135" s="122" t="s">
        <v>91</v>
      </c>
      <c r="E135" s="118"/>
      <c r="G135" s="252" t="s">
        <v>169</v>
      </c>
      <c r="H135" s="254"/>
      <c r="I135" s="108" t="s">
        <v>172</v>
      </c>
      <c r="K135" s="118"/>
      <c r="M135" s="122"/>
      <c r="N135" s="116"/>
      <c r="P135" s="118"/>
      <c r="Q135" s="119"/>
      <c r="W135" s="259"/>
      <c r="X135" s="257">
        <f>[1]!sn_val(B135)</f>
        <v>81</v>
      </c>
      <c r="Y135" s="123">
        <v>32</v>
      </c>
      <c r="AC135" s="168"/>
      <c r="AF135" s="125"/>
      <c r="AG135" s="111"/>
      <c r="AH135" s="111"/>
      <c r="AI135" s="111"/>
      <c r="AJ135" s="111"/>
      <c r="AK135" s="111"/>
      <c r="AL135" s="111"/>
      <c r="AM135" s="111"/>
    </row>
    <row r="136" spans="1:32" s="115" customFormat="1" ht="21" customHeight="1">
      <c r="A136" s="261"/>
      <c r="B136" s="124">
        <v>82</v>
      </c>
      <c r="C136" s="129" t="s">
        <v>143</v>
      </c>
      <c r="D136" s="113"/>
      <c r="E136" s="107"/>
      <c r="F136" s="113"/>
      <c r="G136" s="220" t="s">
        <v>168</v>
      </c>
      <c r="H136" s="253"/>
      <c r="I136" s="108" t="s">
        <v>176</v>
      </c>
      <c r="K136" s="118"/>
      <c r="M136" s="118"/>
      <c r="N136" s="116"/>
      <c r="P136" s="118"/>
      <c r="Q136" s="130"/>
      <c r="W136" s="259"/>
      <c r="X136" s="257">
        <f>[1]!sn_val(B136)</f>
        <v>82</v>
      </c>
      <c r="Y136" s="123">
        <v>23</v>
      </c>
      <c r="AC136" s="168"/>
      <c r="AF136" s="125"/>
    </row>
    <row r="137" spans="1:32" s="115" customFormat="1" ht="21" customHeight="1">
      <c r="A137" s="261"/>
      <c r="B137" s="124">
        <v>83</v>
      </c>
      <c r="C137" s="122" t="s">
        <v>145</v>
      </c>
      <c r="E137" s="118"/>
      <c r="G137" s="252" t="s">
        <v>167</v>
      </c>
      <c r="H137" s="254"/>
      <c r="I137" s="108" t="s">
        <v>176</v>
      </c>
      <c r="K137" s="118"/>
      <c r="M137" s="118"/>
      <c r="N137" s="116"/>
      <c r="P137" s="118"/>
      <c r="Q137" s="130"/>
      <c r="W137" s="259"/>
      <c r="X137" s="257">
        <f>[1]!sn_val(B137)</f>
        <v>83</v>
      </c>
      <c r="Y137" s="123">
        <v>39</v>
      </c>
      <c r="AC137" s="168"/>
      <c r="AF137" s="125"/>
    </row>
    <row r="138" spans="1:32" s="115" customFormat="1" ht="21" customHeight="1">
      <c r="A138" s="261"/>
      <c r="B138" s="124">
        <v>84</v>
      </c>
      <c r="C138" s="118" t="s">
        <v>147</v>
      </c>
      <c r="E138" s="118"/>
      <c r="G138" s="252" t="s">
        <v>168</v>
      </c>
      <c r="H138" s="254"/>
      <c r="I138" s="108" t="s">
        <v>176</v>
      </c>
      <c r="J138" s="118"/>
      <c r="K138" s="118"/>
      <c r="L138" s="118"/>
      <c r="M138" s="118"/>
      <c r="N138" s="252"/>
      <c r="O138" s="122"/>
      <c r="P138" s="128"/>
      <c r="Q138" s="119"/>
      <c r="W138" s="259"/>
      <c r="X138" s="257">
        <f>[1]!sn_val(B138)</f>
        <v>84</v>
      </c>
      <c r="Y138" s="123">
        <v>68</v>
      </c>
      <c r="AC138" s="168"/>
      <c r="AF138" s="125"/>
    </row>
    <row r="139" spans="1:34" s="115" customFormat="1" ht="21" customHeight="1">
      <c r="A139" s="261"/>
      <c r="B139" s="124">
        <v>85</v>
      </c>
      <c r="C139" s="122" t="s">
        <v>101</v>
      </c>
      <c r="E139" s="118"/>
      <c r="G139" s="252" t="s">
        <v>170</v>
      </c>
      <c r="H139" s="254"/>
      <c r="I139" s="108" t="s">
        <v>172</v>
      </c>
      <c r="K139" s="118"/>
      <c r="L139" s="118"/>
      <c r="M139" s="118"/>
      <c r="N139" s="252"/>
      <c r="O139" s="122"/>
      <c r="P139" s="128"/>
      <c r="Q139" s="119"/>
      <c r="W139" s="259"/>
      <c r="X139" s="257">
        <f>[1]!sn_val(B139)</f>
        <v>85</v>
      </c>
      <c r="Y139" s="123">
        <v>64</v>
      </c>
      <c r="AC139" s="168"/>
      <c r="AF139" s="125"/>
      <c r="AH139" s="111"/>
    </row>
    <row r="140" spans="1:32" s="115" customFormat="1" ht="21" customHeight="1">
      <c r="A140" s="261"/>
      <c r="B140" s="124">
        <v>86</v>
      </c>
      <c r="C140" s="122" t="s">
        <v>148</v>
      </c>
      <c r="E140" s="118"/>
      <c r="G140" s="252" t="s">
        <v>167</v>
      </c>
      <c r="H140" s="254"/>
      <c r="I140" s="108" t="s">
        <v>176</v>
      </c>
      <c r="K140" s="118"/>
      <c r="M140" s="118"/>
      <c r="N140" s="116"/>
      <c r="P140" s="118"/>
      <c r="Q140" s="119"/>
      <c r="W140" s="259"/>
      <c r="X140" s="257">
        <f>[1]!sn_val(B140)</f>
        <v>86</v>
      </c>
      <c r="Y140" s="123">
        <v>82</v>
      </c>
      <c r="AC140" s="168"/>
      <c r="AF140" s="125"/>
    </row>
    <row r="141" spans="1:32" s="115" customFormat="1" ht="21" customHeight="1">
      <c r="A141" s="261"/>
      <c r="B141" s="124">
        <v>87</v>
      </c>
      <c r="C141" s="122" t="s">
        <v>137</v>
      </c>
      <c r="E141" s="118"/>
      <c r="G141" s="252" t="s">
        <v>169</v>
      </c>
      <c r="H141" s="254"/>
      <c r="I141" s="108" t="s">
        <v>176</v>
      </c>
      <c r="K141" s="118"/>
      <c r="M141" s="118"/>
      <c r="N141" s="116"/>
      <c r="P141" s="118"/>
      <c r="Q141" s="119"/>
      <c r="W141" s="259"/>
      <c r="X141" s="257">
        <f>[1]!sn_val(B141)</f>
        <v>87</v>
      </c>
      <c r="Y141" s="123">
        <v>88</v>
      </c>
      <c r="AC141" s="168"/>
      <c r="AF141" s="125"/>
    </row>
    <row r="142" spans="1:32" s="115" customFormat="1" ht="21" customHeight="1">
      <c r="A142" s="261"/>
      <c r="B142" s="124">
        <v>88</v>
      </c>
      <c r="C142" s="122" t="s">
        <v>141</v>
      </c>
      <c r="E142" s="118"/>
      <c r="G142" s="252" t="s">
        <v>168</v>
      </c>
      <c r="H142" s="254"/>
      <c r="I142" s="108" t="s">
        <v>176</v>
      </c>
      <c r="J142" s="118"/>
      <c r="K142" s="118"/>
      <c r="L142" s="118"/>
      <c r="M142" s="118"/>
      <c r="N142" s="252"/>
      <c r="O142" s="122"/>
      <c r="P142" s="128"/>
      <c r="Q142" s="130"/>
      <c r="W142" s="259"/>
      <c r="X142" s="257">
        <f>[1]!sn_val(B142)</f>
        <v>88</v>
      </c>
      <c r="Y142" s="123">
        <v>36</v>
      </c>
      <c r="AC142" s="168"/>
      <c r="AF142" s="125"/>
    </row>
    <row r="143" s="167" customFormat="1" ht="15"/>
    <row r="144" s="167" customFormat="1" ht="15"/>
    <row r="145" s="167" customFormat="1" ht="15"/>
    <row r="146" s="167" customFormat="1" ht="15"/>
    <row r="147" s="167" customFormat="1" ht="15"/>
    <row r="148" s="167" customFormat="1" ht="15"/>
    <row r="149" s="167" customFormat="1" ht="15"/>
    <row r="150" s="167" customFormat="1" ht="15"/>
    <row r="151" s="167" customFormat="1" ht="15"/>
    <row r="152" s="167" customFormat="1" ht="15"/>
    <row r="153" s="167" customFormat="1" ht="15"/>
    <row r="154" s="167" customFormat="1" ht="15"/>
    <row r="155" s="167" customFormat="1" ht="15"/>
    <row r="156" s="167" customFormat="1" ht="15"/>
    <row r="157" s="167" customFormat="1" ht="15"/>
    <row r="158" s="167" customFormat="1" ht="15"/>
    <row r="159" s="167" customFormat="1" ht="15"/>
    <row r="160" s="167" customFormat="1" ht="15"/>
    <row r="161" s="167" customFormat="1" ht="15"/>
    <row r="162" s="167" customFormat="1" ht="15"/>
    <row r="163" s="167" customFormat="1" ht="15"/>
    <row r="164" s="167" customFormat="1" ht="15"/>
    <row r="165" s="167" customFormat="1" ht="15"/>
    <row r="166" s="167" customFormat="1" ht="15"/>
    <row r="167" s="167" customFormat="1" ht="15"/>
    <row r="168" s="167" customFormat="1" ht="15"/>
    <row r="169" s="167" customFormat="1" ht="15"/>
    <row r="170" s="167" customFormat="1" ht="15"/>
    <row r="171" s="167" customFormat="1" ht="15"/>
    <row r="172" s="167" customFormat="1" ht="15"/>
    <row r="173" s="167" customFormat="1" ht="15"/>
    <row r="174" s="167" customFormat="1" ht="15"/>
    <row r="175" s="167" customFormat="1" ht="15"/>
    <row r="176" s="167" customFormat="1" ht="15"/>
    <row r="177" s="167" customFormat="1" ht="15"/>
    <row r="178" s="167" customFormat="1" ht="15"/>
    <row r="179" s="167" customFormat="1" ht="15"/>
    <row r="180" s="167" customFormat="1" ht="15"/>
    <row r="181" s="167" customFormat="1" ht="15"/>
    <row r="182" s="167" customFormat="1" ht="15"/>
    <row r="183" s="167" customFormat="1" ht="15"/>
    <row r="184" s="167" customFormat="1" ht="15"/>
    <row r="185" s="167" customFormat="1" ht="15"/>
    <row r="186" s="167" customFormat="1" ht="15"/>
    <row r="187" s="167" customFormat="1" ht="15"/>
    <row r="188" s="167" customFormat="1" ht="15"/>
    <row r="189" s="167" customFormat="1" ht="15"/>
    <row r="190" s="167" customFormat="1" ht="15"/>
    <row r="191" s="167" customFormat="1" ht="15"/>
    <row r="192" s="167" customFormat="1" ht="15"/>
    <row r="193" s="167" customFormat="1" ht="15"/>
    <row r="194" s="167" customFormat="1" ht="15"/>
    <row r="195" s="167" customFormat="1" ht="15"/>
    <row r="196" s="167" customFormat="1" ht="15"/>
    <row r="197" s="167" customFormat="1" ht="15"/>
    <row r="198" s="167" customFormat="1" ht="15"/>
    <row r="199" s="167" customFormat="1" ht="15"/>
    <row r="200" s="167" customFormat="1" ht="15"/>
    <row r="201" s="167" customFormat="1" ht="15"/>
    <row r="202" s="167" customFormat="1" ht="15"/>
    <row r="203" s="167" customFormat="1" ht="15"/>
    <row r="204" s="167" customFormat="1" ht="15"/>
    <row r="205" s="167" customFormat="1" ht="15"/>
    <row r="206" s="167" customFormat="1" ht="15"/>
    <row r="207" s="167" customFormat="1" ht="15"/>
    <row r="208" s="167" customFormat="1" ht="15"/>
    <row r="209" s="167" customFormat="1" ht="15"/>
    <row r="210" s="167" customFormat="1" ht="15"/>
    <row r="211" s="167" customFormat="1" ht="15"/>
    <row r="212" s="167" customFormat="1" ht="15"/>
    <row r="213" s="167" customFormat="1" ht="15"/>
    <row r="214" s="167" customFormat="1" ht="15"/>
    <row r="215" s="167" customFormat="1" ht="15"/>
    <row r="216" s="167" customFormat="1" ht="15"/>
    <row r="217" s="167" customFormat="1" ht="15"/>
    <row r="218" s="167" customFormat="1" ht="15"/>
    <row r="219" s="167" customFormat="1" ht="15"/>
    <row r="220" s="167" customFormat="1" ht="15"/>
    <row r="221" s="167" customFormat="1" ht="15"/>
    <row r="222" s="167" customFormat="1" ht="15"/>
    <row r="223" s="167" customFormat="1" ht="15"/>
    <row r="224" s="167" customFormat="1" ht="15"/>
    <row r="225" s="167" customFormat="1" ht="15"/>
    <row r="226" s="167" customFormat="1" ht="15"/>
    <row r="227" s="167" customFormat="1" ht="15"/>
    <row r="228" s="167" customFormat="1" ht="15"/>
    <row r="229" s="167" customFormat="1" ht="15"/>
    <row r="230" s="167" customFormat="1" ht="15"/>
    <row r="231" s="167" customFormat="1" ht="15"/>
    <row r="232" s="167" customFormat="1" ht="15"/>
    <row r="233" s="167" customFormat="1" ht="15"/>
    <row r="234" s="167" customFormat="1" ht="15"/>
    <row r="235" s="167" customFormat="1" ht="15"/>
    <row r="236" s="167" customFormat="1" ht="15"/>
    <row r="237" s="167" customFormat="1" ht="15"/>
    <row r="238" s="167" customFormat="1" ht="15"/>
    <row r="239" s="167" customFormat="1" ht="15"/>
    <row r="240" s="167" customFormat="1" ht="15"/>
    <row r="241" s="167" customFormat="1" ht="15"/>
    <row r="242" s="167" customFormat="1" ht="15"/>
    <row r="243" s="167" customFormat="1" ht="15"/>
    <row r="244" s="167" customFormat="1" ht="15"/>
    <row r="245" s="167" customFormat="1" ht="15"/>
    <row r="246" s="167" customFormat="1" ht="15"/>
    <row r="247" s="167" customFormat="1" ht="15"/>
    <row r="248" s="167" customFormat="1" ht="15"/>
    <row r="249" s="167" customFormat="1" ht="15"/>
    <row r="250" s="167" customFormat="1" ht="15"/>
    <row r="251" s="167" customFormat="1" ht="15"/>
    <row r="252" s="167" customFormat="1" ht="15"/>
    <row r="253" s="167" customFormat="1" ht="15"/>
    <row r="254" s="167" customFormat="1" ht="15"/>
    <row r="255" s="167" customFormat="1" ht="15"/>
    <row r="256" s="167" customFormat="1" ht="15"/>
    <row r="257" s="167" customFormat="1" ht="15"/>
    <row r="258" s="167" customFormat="1" ht="15"/>
    <row r="259" s="167" customFormat="1" ht="15"/>
    <row r="260" s="167" customFormat="1" ht="15"/>
    <row r="261" s="167" customFormat="1" ht="15"/>
    <row r="262" s="167" customFormat="1" ht="15"/>
    <row r="263" s="167" customFormat="1" ht="15"/>
    <row r="264" s="167" customFormat="1" ht="15"/>
    <row r="265" s="167" customFormat="1" ht="15"/>
    <row r="266" s="167" customFormat="1" ht="15"/>
    <row r="267" s="167" customFormat="1" ht="15"/>
    <row r="268" s="167" customFormat="1" ht="15"/>
    <row r="269" s="167" customFormat="1" ht="15"/>
    <row r="270" s="167" customFormat="1" ht="15"/>
    <row r="271" s="167" customFormat="1" ht="15"/>
    <row r="272" s="167" customFormat="1" ht="15"/>
    <row r="273" s="167" customFormat="1" ht="15"/>
    <row r="274" s="167" customFormat="1" ht="15"/>
    <row r="275" s="167" customFormat="1" ht="15"/>
    <row r="276" s="167" customFormat="1" ht="15"/>
    <row r="277" s="167" customFormat="1" ht="15"/>
    <row r="278" s="167" customFormat="1" ht="15"/>
    <row r="279" s="167" customFormat="1" ht="15"/>
    <row r="280" s="167" customFormat="1" ht="15"/>
    <row r="281" s="167" customFormat="1" ht="15"/>
    <row r="282" s="167" customFormat="1" ht="15"/>
    <row r="283" s="167" customFormat="1" ht="15"/>
    <row r="284" s="167" customFormat="1" ht="15"/>
    <row r="285" s="167" customFormat="1" ht="15"/>
    <row r="286" s="167" customFormat="1" ht="15"/>
    <row r="287" s="167" customFormat="1" ht="15"/>
    <row r="288" s="167" customFormat="1" ht="15"/>
    <row r="289" s="167" customFormat="1" ht="15"/>
    <row r="290" s="167" customFormat="1" ht="15"/>
    <row r="291" s="167" customFormat="1" ht="15"/>
    <row r="292" s="167" customFormat="1" ht="15"/>
    <row r="293" s="167" customFormat="1" ht="15"/>
    <row r="294" s="167" customFormat="1" ht="15"/>
    <row r="295" s="167" customFormat="1" ht="15"/>
    <row r="296" s="167" customFormat="1" ht="15"/>
    <row r="297" s="167" customFormat="1" ht="15"/>
    <row r="298" s="167" customFormat="1" ht="15"/>
    <row r="299" s="167" customFormat="1" ht="15"/>
    <row r="300" s="167" customFormat="1" ht="15"/>
    <row r="301" s="167" customFormat="1" ht="15"/>
    <row r="302" s="167" customFormat="1" ht="15"/>
    <row r="303" s="167" customFormat="1" ht="15"/>
    <row r="304" s="167" customFormat="1" ht="15"/>
    <row r="305" s="167" customFormat="1" ht="15"/>
    <row r="306" s="167" customFormat="1" ht="15"/>
    <row r="307" s="167" customFormat="1" ht="15"/>
    <row r="308" s="167" customFormat="1" ht="15"/>
    <row r="309" s="167" customFormat="1" ht="15"/>
    <row r="310" s="167" customFormat="1" ht="15"/>
    <row r="311" s="167" customFormat="1" ht="15"/>
    <row r="312" s="167" customFormat="1" ht="15"/>
    <row r="313" s="167" customFormat="1" ht="15"/>
    <row r="314" s="167" customFormat="1" ht="15"/>
    <row r="315" s="167" customFormat="1" ht="15"/>
    <row r="316" s="167" customFormat="1" ht="15"/>
    <row r="317" s="167" customFormat="1" ht="15"/>
    <row r="318" s="167" customFormat="1" ht="15"/>
    <row r="319" s="167" customFormat="1" ht="15"/>
    <row r="320" s="167" customFormat="1" ht="15"/>
    <row r="321" s="167" customFormat="1" ht="15"/>
    <row r="322" s="167" customFormat="1" ht="15"/>
    <row r="323" s="167" customFormat="1" ht="15"/>
    <row r="324" s="167" customFormat="1" ht="15"/>
    <row r="325" s="167" customFormat="1" ht="15"/>
    <row r="326" s="167" customFormat="1" ht="15"/>
    <row r="327" s="167" customFormat="1" ht="15"/>
    <row r="328" s="167" customFormat="1" ht="15"/>
    <row r="329" s="167" customFormat="1" ht="15"/>
    <row r="330" s="167" customFormat="1" ht="15"/>
    <row r="331" s="167" customFormat="1" ht="15"/>
    <row r="332" s="167" customFormat="1" ht="15"/>
    <row r="333" s="167" customFormat="1" ht="15"/>
    <row r="334" s="167" customFormat="1" ht="15"/>
    <row r="335" s="167" customFormat="1" ht="15"/>
    <row r="336" s="167" customFormat="1" ht="15"/>
    <row r="337" s="167" customFormat="1" ht="15"/>
    <row r="338" s="167" customFormat="1" ht="15"/>
    <row r="339" s="167" customFormat="1" ht="15"/>
    <row r="340" s="167" customFormat="1" ht="15"/>
    <row r="341" s="167" customFormat="1" ht="15"/>
    <row r="342" s="167" customFormat="1" ht="15"/>
    <row r="343" s="167" customFormat="1" ht="15"/>
    <row r="344" s="167" customFormat="1" ht="15"/>
    <row r="345" s="167" customFormat="1" ht="15"/>
    <row r="346" s="167" customFormat="1" ht="15"/>
    <row r="347" s="167" customFormat="1" ht="15"/>
    <row r="348" s="167" customFormat="1" ht="15"/>
    <row r="349" s="167" customFormat="1" ht="15"/>
    <row r="350" s="167" customFormat="1" ht="15"/>
    <row r="351" s="167" customFormat="1" ht="15"/>
    <row r="352" s="167" customFormat="1" ht="15"/>
    <row r="353" s="167" customFormat="1" ht="15"/>
    <row r="354" s="167" customFormat="1" ht="15"/>
    <row r="355" s="167" customFormat="1" ht="15"/>
    <row r="356" s="167" customFormat="1" ht="15"/>
    <row r="357" s="167" customFormat="1" ht="15"/>
    <row r="358" s="167" customFormat="1" ht="15"/>
    <row r="359" s="167" customFormat="1" ht="15"/>
    <row r="360" s="167" customFormat="1" ht="15"/>
    <row r="361" s="167" customFormat="1" ht="15"/>
    <row r="362" s="167" customFormat="1" ht="15"/>
    <row r="363" s="167" customFormat="1" ht="15"/>
    <row r="364" s="167" customFormat="1" ht="15"/>
    <row r="365" s="167" customFormat="1" ht="15"/>
    <row r="366" s="167" customFormat="1" ht="15"/>
    <row r="367" s="167" customFormat="1" ht="15"/>
    <row r="368" s="167" customFormat="1" ht="15"/>
    <row r="369" s="167" customFormat="1" ht="15"/>
    <row r="370" s="167" customFormat="1" ht="15"/>
    <row r="371" s="167" customFormat="1" ht="15"/>
    <row r="372" s="167" customFormat="1" ht="15"/>
    <row r="373" s="167" customFormat="1" ht="15"/>
    <row r="374" s="167" customFormat="1" ht="15"/>
    <row r="375" s="167" customFormat="1" ht="15"/>
    <row r="376" s="167" customFormat="1" ht="15"/>
    <row r="377" s="167" customFormat="1" ht="15"/>
    <row r="378" s="167" customFormat="1" ht="15"/>
    <row r="379" s="167" customFormat="1" ht="15"/>
    <row r="380" s="167" customFormat="1" ht="15"/>
    <row r="381" s="167" customFormat="1" ht="15"/>
    <row r="382" s="167" customFormat="1" ht="15"/>
    <row r="383" s="167" customFormat="1" ht="15"/>
    <row r="384" s="167" customFormat="1" ht="15"/>
    <row r="385" s="167" customFormat="1" ht="15"/>
    <row r="386" s="167" customFormat="1" ht="15"/>
    <row r="387" s="167" customFormat="1" ht="15"/>
    <row r="388" s="167" customFormat="1" ht="15"/>
    <row r="389" s="167" customFormat="1" ht="15"/>
    <row r="390" s="167" customFormat="1" ht="15"/>
    <row r="391" s="167" customFormat="1" ht="15"/>
    <row r="392" s="167" customFormat="1" ht="15"/>
    <row r="393" s="167" customFormat="1" ht="15"/>
    <row r="394" s="167" customFormat="1" ht="15"/>
    <row r="395" s="167" customFormat="1" ht="15"/>
    <row r="396" s="167" customFormat="1" ht="15"/>
    <row r="397" s="167" customFormat="1" ht="15"/>
    <row r="398" s="167" customFormat="1" ht="15"/>
    <row r="399" s="167" customFormat="1" ht="15"/>
    <row r="400" s="167" customFormat="1" ht="15"/>
    <row r="401" s="167" customFormat="1" ht="15"/>
    <row r="402" s="167" customFormat="1" ht="15"/>
    <row r="403" s="167" customFormat="1" ht="15"/>
    <row r="404" s="167" customFormat="1" ht="15"/>
    <row r="405" s="167" customFormat="1" ht="15"/>
    <row r="406" s="167" customFormat="1" ht="15"/>
    <row r="407" s="167" customFormat="1" ht="15"/>
    <row r="408" s="167" customFormat="1" ht="15"/>
    <row r="409" s="167" customFormat="1" ht="15"/>
    <row r="410" s="167" customFormat="1" ht="15"/>
    <row r="411" s="167" customFormat="1" ht="15"/>
    <row r="412" s="167" customFormat="1" ht="15"/>
    <row r="413" s="167" customFormat="1" ht="15"/>
    <row r="414" s="167" customFormat="1" ht="15"/>
    <row r="415" s="167" customFormat="1" ht="15"/>
    <row r="416" s="167" customFormat="1" ht="15"/>
    <row r="417" s="167" customFormat="1" ht="15"/>
    <row r="418" s="167" customFormat="1" ht="15"/>
    <row r="419" s="167" customFormat="1" ht="15"/>
    <row r="420" s="167" customFormat="1" ht="15"/>
    <row r="421" s="167" customFormat="1" ht="15"/>
    <row r="422" s="167" customFormat="1" ht="15"/>
    <row r="423" s="167" customFormat="1" ht="15"/>
    <row r="424" s="167" customFormat="1" ht="15"/>
    <row r="425" s="167" customFormat="1" ht="15"/>
    <row r="426" s="167" customFormat="1" ht="15"/>
    <row r="427" s="167" customFormat="1" ht="15"/>
    <row r="428" s="167" customFormat="1" ht="15"/>
    <row r="429" s="167" customFormat="1" ht="15"/>
    <row r="430" s="167" customFormat="1" ht="15"/>
    <row r="431" s="167" customFormat="1" ht="15"/>
    <row r="432" s="167" customFormat="1" ht="15"/>
    <row r="433" s="167" customFormat="1" ht="15"/>
    <row r="434" s="167" customFormat="1" ht="15"/>
    <row r="435" s="167" customFormat="1" ht="15"/>
    <row r="436" s="167" customFormat="1" ht="15"/>
    <row r="437" s="167" customFormat="1" ht="15"/>
    <row r="438" s="167" customFormat="1" ht="15"/>
    <row r="439" s="167" customFormat="1" ht="15"/>
    <row r="440" s="167" customFormat="1" ht="15"/>
    <row r="441" s="167" customFormat="1" ht="15"/>
    <row r="442" s="167" customFormat="1" ht="15"/>
    <row r="443" s="167" customFormat="1" ht="15"/>
    <row r="444" s="167" customFormat="1" ht="15"/>
    <row r="445" s="167" customFormat="1" ht="15"/>
    <row r="446" s="167" customFormat="1" ht="15"/>
    <row r="447" s="167" customFormat="1" ht="15"/>
    <row r="448" s="167" customFormat="1" ht="15"/>
    <row r="449" s="167" customFormat="1" ht="15"/>
    <row r="450" s="167" customFormat="1" ht="15"/>
    <row r="451" s="167" customFormat="1" ht="15"/>
    <row r="452" s="167" customFormat="1" ht="15"/>
    <row r="453" s="167" customFormat="1" ht="15"/>
    <row r="454" s="167" customFormat="1" ht="15"/>
    <row r="455" s="167" customFormat="1" ht="15"/>
    <row r="456" s="167" customFormat="1" ht="15"/>
    <row r="457" s="167" customFormat="1" ht="15"/>
    <row r="458" s="167" customFormat="1" ht="15"/>
    <row r="459" s="167" customFormat="1" ht="15"/>
    <row r="460" s="167" customFormat="1" ht="15"/>
    <row r="461" s="167" customFormat="1" ht="15"/>
    <row r="462" s="167" customFormat="1" ht="15"/>
    <row r="463" s="167" customFormat="1" ht="15"/>
    <row r="464" s="167" customFormat="1" ht="15"/>
    <row r="465" s="167" customFormat="1" ht="15"/>
    <row r="466" s="167" customFormat="1" ht="15"/>
    <row r="467" s="167" customFormat="1" ht="15"/>
    <row r="468" s="167" customFormat="1" ht="15"/>
    <row r="469" s="167" customFormat="1" ht="15"/>
    <row r="470" s="167" customFormat="1" ht="15"/>
    <row r="471" s="167" customFormat="1" ht="15"/>
    <row r="472" s="167" customFormat="1" ht="15"/>
    <row r="473" s="167" customFormat="1" ht="15"/>
    <row r="474" s="167" customFormat="1" ht="15"/>
    <row r="475" s="167" customFormat="1" ht="15"/>
    <row r="476" s="167" customFormat="1" ht="15"/>
    <row r="477" s="167" customFormat="1" ht="15"/>
    <row r="478" s="167" customFormat="1" ht="15"/>
    <row r="479" s="167" customFormat="1" ht="15"/>
    <row r="480" s="167" customFormat="1" ht="15"/>
    <row r="481" s="167" customFormat="1" ht="15"/>
    <row r="482" s="167" customFormat="1" ht="15"/>
    <row r="483" s="167" customFormat="1" ht="15"/>
    <row r="484" s="167" customFormat="1" ht="15"/>
    <row r="485" s="167" customFormat="1" ht="15"/>
    <row r="486" s="167" customFormat="1" ht="15"/>
    <row r="487" s="167" customFormat="1" ht="15"/>
    <row r="488" s="167" customFormat="1" ht="15"/>
    <row r="489" s="167" customFormat="1" ht="15"/>
    <row r="490" s="167" customFormat="1" ht="15"/>
    <row r="491" s="167" customFormat="1" ht="15"/>
    <row r="492" s="167" customFormat="1" ht="15"/>
    <row r="493" s="167" customFormat="1" ht="15"/>
    <row r="494" s="167" customFormat="1" ht="15"/>
    <row r="495" s="167" customFormat="1" ht="15"/>
    <row r="496" s="167" customFormat="1" ht="15"/>
    <row r="497" s="167" customFormat="1" ht="15"/>
    <row r="498" s="167" customFormat="1" ht="15"/>
    <row r="499" s="167" customFormat="1" ht="15"/>
    <row r="500" s="167" customFormat="1" ht="15"/>
    <row r="501" s="167" customFormat="1" ht="15"/>
    <row r="502" s="167" customFormat="1" ht="15"/>
    <row r="503" s="167" customFormat="1" ht="15"/>
    <row r="504" s="167" customFormat="1" ht="15"/>
    <row r="505" s="167" customFormat="1" ht="15"/>
    <row r="506" s="167" customFormat="1" ht="15"/>
    <row r="507" s="167" customFormat="1" ht="15"/>
    <row r="508" s="167" customFormat="1" ht="15"/>
    <row r="509" s="167" customFormat="1" ht="15"/>
    <row r="510" s="167" customFormat="1" ht="15"/>
    <row r="511" s="167" customFormat="1" ht="15"/>
    <row r="512" s="167" customFormat="1" ht="15"/>
    <row r="513" s="167" customFormat="1" ht="15"/>
    <row r="514" s="167" customFormat="1" ht="15"/>
    <row r="515" s="167" customFormat="1" ht="15"/>
    <row r="516" s="167" customFormat="1" ht="15"/>
    <row r="517" s="167" customFormat="1" ht="15"/>
    <row r="518" s="167" customFormat="1" ht="15"/>
    <row r="519" s="167" customFormat="1" ht="15"/>
    <row r="520" s="167" customFormat="1" ht="15"/>
    <row r="521" s="167" customFormat="1" ht="15"/>
    <row r="522" s="167" customFormat="1" ht="15"/>
    <row r="523" s="167" customFormat="1" ht="15"/>
    <row r="524" s="167" customFormat="1" ht="15"/>
    <row r="525" s="167" customFormat="1" ht="15"/>
    <row r="526" s="167" customFormat="1" ht="15"/>
    <row r="527" s="167" customFormat="1" ht="15"/>
    <row r="528" s="167" customFormat="1" ht="15"/>
    <row r="529" s="167" customFormat="1" ht="15"/>
    <row r="530" s="167" customFormat="1" ht="15"/>
    <row r="531" s="167" customFormat="1" ht="15"/>
    <row r="532" s="167" customFormat="1" ht="15"/>
    <row r="533" s="167" customFormat="1" ht="15"/>
    <row r="534" s="167" customFormat="1" ht="15"/>
    <row r="535" s="167" customFormat="1" ht="15"/>
    <row r="536" s="167" customFormat="1" ht="15"/>
    <row r="537" s="167" customFormat="1" ht="15"/>
    <row r="538" s="167" customFormat="1" ht="15"/>
    <row r="539" s="167" customFormat="1" ht="15"/>
    <row r="540" s="167" customFormat="1" ht="15"/>
    <row r="541" s="167" customFormat="1" ht="15"/>
    <row r="542" s="167" customFormat="1" ht="15"/>
    <row r="543" s="167" customFormat="1" ht="15"/>
    <row r="544" s="167" customFormat="1" ht="15"/>
    <row r="545" s="167" customFormat="1" ht="15"/>
    <row r="546" s="167" customFormat="1" ht="15"/>
    <row r="547" s="167" customFormat="1" ht="15"/>
    <row r="548" s="167" customFormat="1" ht="15"/>
    <row r="549" s="167" customFormat="1" ht="15"/>
    <row r="550" s="167" customFormat="1" ht="15"/>
    <row r="551" s="167" customFormat="1" ht="15"/>
    <row r="552" s="167" customFormat="1" ht="15"/>
    <row r="553" s="167" customFormat="1" ht="15"/>
    <row r="554" s="167" customFormat="1" ht="15"/>
    <row r="555" s="167" customFormat="1" ht="15"/>
    <row r="556" s="167" customFormat="1" ht="15"/>
    <row r="557" s="167" customFormat="1" ht="15"/>
    <row r="558" s="167" customFormat="1" ht="15"/>
    <row r="559" s="167" customFormat="1" ht="15"/>
    <row r="560" s="167" customFormat="1" ht="15"/>
    <row r="561" s="167" customFormat="1" ht="15"/>
    <row r="562" s="167" customFormat="1" ht="15"/>
    <row r="563" s="167" customFormat="1" ht="15"/>
    <row r="564" s="167" customFormat="1" ht="15"/>
    <row r="565" s="167" customFormat="1" ht="15"/>
    <row r="566" s="167" customFormat="1" ht="15"/>
    <row r="567" s="167" customFormat="1" ht="15"/>
    <row r="568" s="167" customFormat="1" ht="15"/>
    <row r="569" s="167" customFormat="1" ht="15"/>
    <row r="570" s="167" customFormat="1" ht="15"/>
    <row r="571" s="167" customFormat="1" ht="15"/>
    <row r="572" s="167" customFormat="1" ht="15"/>
    <row r="573" s="167" customFormat="1" ht="15"/>
    <row r="574" s="167" customFormat="1" ht="15"/>
    <row r="575" s="167" customFormat="1" ht="15"/>
    <row r="576" s="167" customFormat="1" ht="15"/>
    <row r="577" s="167" customFormat="1" ht="15"/>
    <row r="578" s="167" customFormat="1" ht="15"/>
    <row r="579" s="167" customFormat="1" ht="15"/>
    <row r="580" s="167" customFormat="1" ht="15"/>
    <row r="581" s="167" customFormat="1" ht="15"/>
    <row r="582" s="167" customFormat="1" ht="15"/>
    <row r="583" s="167" customFormat="1" ht="15"/>
    <row r="584" s="167" customFormat="1" ht="15"/>
    <row r="585" s="167" customFormat="1" ht="15"/>
    <row r="586" s="167" customFormat="1" ht="15"/>
    <row r="587" s="167" customFormat="1" ht="15"/>
    <row r="588" s="167" customFormat="1" ht="15"/>
    <row r="589" s="167" customFormat="1" ht="15"/>
    <row r="590" s="167" customFormat="1" ht="15"/>
    <row r="591" s="167" customFormat="1" ht="15"/>
    <row r="592" s="167" customFormat="1" ht="15"/>
    <row r="593" s="167" customFormat="1" ht="15"/>
    <row r="594" s="167" customFormat="1" ht="15"/>
    <row r="595" s="167" customFormat="1" ht="15"/>
    <row r="596" s="167" customFormat="1" ht="15"/>
    <row r="597" s="167" customFormat="1" ht="15"/>
    <row r="598" s="167" customFormat="1" ht="15"/>
    <row r="599" s="167" customFormat="1" ht="15"/>
    <row r="600" s="167" customFormat="1" ht="15"/>
    <row r="601" s="167" customFormat="1" ht="15"/>
    <row r="602" s="167" customFormat="1" ht="15"/>
    <row r="603" s="167" customFormat="1" ht="15"/>
    <row r="604" s="167" customFormat="1" ht="15"/>
    <row r="605" s="167" customFormat="1" ht="15"/>
    <row r="606" s="167" customFormat="1" ht="15"/>
    <row r="607" s="167" customFormat="1" ht="15"/>
    <row r="608" s="167" customFormat="1" ht="15"/>
    <row r="609" s="167" customFormat="1" ht="15"/>
    <row r="610" s="167" customFormat="1" ht="15"/>
    <row r="611" s="167" customFormat="1" ht="15"/>
    <row r="612" s="167" customFormat="1" ht="15"/>
    <row r="613" s="167" customFormat="1" ht="15"/>
    <row r="614" s="167" customFormat="1" ht="15"/>
    <row r="615" s="167" customFormat="1" ht="15"/>
    <row r="616" s="167" customFormat="1" ht="15"/>
    <row r="617" s="167" customFormat="1" ht="15"/>
    <row r="618" s="167" customFormat="1" ht="15"/>
    <row r="619" s="167" customFormat="1" ht="15"/>
    <row r="620" s="167" customFormat="1" ht="15"/>
    <row r="621" s="167" customFormat="1" ht="15"/>
    <row r="622" s="167" customFormat="1" ht="15"/>
    <row r="623" s="167" customFormat="1" ht="15"/>
    <row r="624" s="167" customFormat="1" ht="15"/>
    <row r="625" s="167" customFormat="1" ht="15"/>
    <row r="626" s="167" customFormat="1" ht="15"/>
    <row r="627" s="167" customFormat="1" ht="15"/>
    <row r="628" s="167" customFormat="1" ht="15"/>
    <row r="629" s="167" customFormat="1" ht="15"/>
    <row r="630" s="167" customFormat="1" ht="15"/>
    <row r="631" s="167" customFormat="1" ht="15"/>
    <row r="632" s="167" customFormat="1" ht="15"/>
    <row r="633" s="167" customFormat="1" ht="15"/>
    <row r="634" s="167" customFormat="1" ht="15"/>
    <row r="635" s="167" customFormat="1" ht="15"/>
    <row r="636" s="167" customFormat="1" ht="15"/>
    <row r="637" s="167" customFormat="1" ht="15"/>
    <row r="638" s="167" customFormat="1" ht="15"/>
    <row r="639" s="167" customFormat="1" ht="15"/>
    <row r="640" s="167" customFormat="1" ht="15"/>
    <row r="641" s="167" customFormat="1" ht="15"/>
    <row r="642" s="167" customFormat="1" ht="15"/>
    <row r="643" s="167" customFormat="1" ht="15"/>
    <row r="644" s="167" customFormat="1" ht="15"/>
    <row r="645" s="167" customFormat="1" ht="15"/>
    <row r="646" s="167" customFormat="1" ht="15"/>
    <row r="647" s="167" customFormat="1" ht="15"/>
    <row r="648" s="167" customFormat="1" ht="15"/>
    <row r="649" s="167" customFormat="1" ht="15"/>
    <row r="650" s="167" customFormat="1" ht="15"/>
    <row r="651" s="167" customFormat="1" ht="15"/>
    <row r="652" s="167" customFormat="1" ht="15"/>
    <row r="653" s="167" customFormat="1" ht="15"/>
    <row r="654" s="167" customFormat="1" ht="15"/>
    <row r="655" s="167" customFormat="1" ht="15"/>
    <row r="656" s="167" customFormat="1" ht="15"/>
    <row r="657" s="167" customFormat="1" ht="15"/>
    <row r="658" s="167" customFormat="1" ht="15"/>
    <row r="659" s="167" customFormat="1" ht="15"/>
    <row r="660" s="167" customFormat="1" ht="15"/>
    <row r="661" s="167" customFormat="1" ht="15"/>
    <row r="662" s="167" customFormat="1" ht="15"/>
    <row r="663" s="167" customFormat="1" ht="15"/>
    <row r="664" s="167" customFormat="1" ht="15"/>
    <row r="665" s="167" customFormat="1" ht="15"/>
    <row r="666" s="167" customFormat="1" ht="15"/>
    <row r="667" s="167" customFormat="1" ht="15"/>
    <row r="668" s="167" customFormat="1" ht="15"/>
    <row r="669" s="167" customFormat="1" ht="15"/>
    <row r="670" s="167" customFormat="1" ht="15"/>
    <row r="671" s="167" customFormat="1" ht="15"/>
    <row r="672" s="167" customFormat="1" ht="15"/>
    <row r="673" s="167" customFormat="1" ht="15"/>
    <row r="674" s="167" customFormat="1" ht="15"/>
    <row r="675" s="167" customFormat="1" ht="15"/>
    <row r="676" s="167" customFormat="1" ht="15"/>
    <row r="677" s="167" customFormat="1" ht="15"/>
    <row r="678" s="167" customFormat="1" ht="15"/>
    <row r="679" s="167" customFormat="1" ht="15"/>
    <row r="680" s="167" customFormat="1" ht="15"/>
    <row r="681" s="167" customFormat="1" ht="15"/>
    <row r="682" s="167" customFormat="1" ht="15"/>
    <row r="683" s="167" customFormat="1" ht="15"/>
    <row r="684" s="167" customFormat="1" ht="15"/>
    <row r="685" s="167" customFormat="1" ht="15"/>
    <row r="686" s="167" customFormat="1" ht="15"/>
    <row r="687" s="167" customFormat="1" ht="15"/>
    <row r="688" s="167" customFormat="1" ht="15"/>
    <row r="689" s="167" customFormat="1" ht="15"/>
    <row r="690" s="167" customFormat="1" ht="15"/>
    <row r="691" s="167" customFormat="1" ht="15"/>
    <row r="692" s="167" customFormat="1" ht="15"/>
    <row r="693" s="167" customFormat="1" ht="15"/>
    <row r="694" s="167" customFormat="1" ht="15"/>
    <row r="695" s="167" customFormat="1" ht="15"/>
    <row r="696" s="167" customFormat="1" ht="15"/>
    <row r="697" s="167" customFormat="1" ht="15"/>
    <row r="698" s="167" customFormat="1" ht="15"/>
    <row r="699" s="167" customFormat="1" ht="15"/>
    <row r="700" s="167" customFormat="1" ht="15"/>
    <row r="701" s="167" customFormat="1" ht="15"/>
    <row r="702" s="167" customFormat="1" ht="15"/>
    <row r="703" s="167" customFormat="1" ht="15"/>
    <row r="704" s="167" customFormat="1" ht="15"/>
    <row r="705" s="167" customFormat="1" ht="15"/>
    <row r="706" s="167" customFormat="1" ht="15"/>
    <row r="707" s="167" customFormat="1" ht="15"/>
    <row r="708" s="167" customFormat="1" ht="15"/>
    <row r="709" s="167" customFormat="1" ht="15"/>
    <row r="710" s="167" customFormat="1" ht="15"/>
    <row r="711" s="167" customFormat="1" ht="15"/>
    <row r="712" s="167" customFormat="1" ht="15"/>
    <row r="713" s="167" customFormat="1" ht="15"/>
    <row r="714" s="167" customFormat="1" ht="15"/>
    <row r="715" s="167" customFormat="1" ht="15"/>
    <row r="716" s="167" customFormat="1" ht="15"/>
    <row r="717" s="167" customFormat="1" ht="15"/>
    <row r="718" s="167" customFormat="1" ht="15"/>
    <row r="719" s="167" customFormat="1" ht="15"/>
    <row r="720" s="167" customFormat="1" ht="15"/>
    <row r="721" s="167" customFormat="1" ht="15"/>
    <row r="722" s="167" customFormat="1" ht="15"/>
    <row r="723" s="167" customFormat="1" ht="15"/>
    <row r="724" s="167" customFormat="1" ht="15"/>
    <row r="725" s="167" customFormat="1" ht="15"/>
    <row r="726" s="167" customFormat="1" ht="15"/>
    <row r="727" s="167" customFormat="1" ht="15"/>
    <row r="728" s="167" customFormat="1" ht="15"/>
    <row r="729" s="167" customFormat="1" ht="15"/>
    <row r="730" s="167" customFormat="1" ht="15"/>
    <row r="731" s="167" customFormat="1" ht="15"/>
    <row r="732" s="167" customFormat="1" ht="15"/>
    <row r="733" s="167" customFormat="1" ht="15"/>
    <row r="734" s="167" customFormat="1" ht="15"/>
    <row r="735" s="167" customFormat="1" ht="15"/>
    <row r="736" s="167" customFormat="1" ht="15"/>
    <row r="737" s="167" customFormat="1" ht="15"/>
    <row r="738" s="167" customFormat="1" ht="15"/>
    <row r="739" s="167" customFormat="1" ht="15"/>
    <row r="740" s="167" customFormat="1" ht="15"/>
    <row r="741" s="167" customFormat="1" ht="15"/>
    <row r="742" s="167" customFormat="1" ht="15"/>
    <row r="743" s="167" customFormat="1" ht="15"/>
    <row r="744" s="167" customFormat="1" ht="15"/>
    <row r="745" s="167" customFormat="1" ht="15"/>
    <row r="746" s="167" customFormat="1" ht="15"/>
    <row r="747" s="167" customFormat="1" ht="15"/>
    <row r="748" s="167" customFormat="1" ht="15"/>
    <row r="749" s="167" customFormat="1" ht="15"/>
    <row r="750" s="167" customFormat="1" ht="15"/>
    <row r="751" s="167" customFormat="1" ht="15"/>
    <row r="752" s="167" customFormat="1" ht="15"/>
    <row r="753" s="167" customFormat="1" ht="15"/>
    <row r="754" s="167" customFormat="1" ht="15"/>
    <row r="755" s="167" customFormat="1" ht="15"/>
    <row r="756" s="167" customFormat="1" ht="15"/>
    <row r="757" s="167" customFormat="1" ht="15"/>
    <row r="758" s="167" customFormat="1" ht="15"/>
    <row r="759" s="167" customFormat="1" ht="15"/>
    <row r="760" s="167" customFormat="1" ht="15"/>
    <row r="761" s="167" customFormat="1" ht="15"/>
    <row r="762" s="167" customFormat="1" ht="15"/>
    <row r="763" s="167" customFormat="1" ht="15"/>
    <row r="764" s="167" customFormat="1" ht="15"/>
    <row r="765" s="167" customFormat="1" ht="15"/>
    <row r="766" s="167" customFormat="1" ht="15"/>
    <row r="767" s="167" customFormat="1" ht="15"/>
    <row r="768" s="167" customFormat="1" ht="15"/>
    <row r="769" s="167" customFormat="1" ht="15"/>
    <row r="770" s="167" customFormat="1" ht="15"/>
    <row r="771" s="167" customFormat="1" ht="15"/>
    <row r="772" s="167" customFormat="1" ht="15"/>
    <row r="773" s="167" customFormat="1" ht="15"/>
    <row r="774" s="167" customFormat="1" ht="15"/>
    <row r="775" s="167" customFormat="1" ht="15"/>
    <row r="776" s="167" customFormat="1" ht="15"/>
    <row r="777" s="167" customFormat="1" ht="15"/>
    <row r="778" s="167" customFormat="1" ht="15"/>
    <row r="779" s="167" customFormat="1" ht="15"/>
    <row r="780" s="167" customFormat="1" ht="15"/>
    <row r="781" s="167" customFormat="1" ht="15"/>
    <row r="782" s="167" customFormat="1" ht="15"/>
    <row r="783" s="167" customFormat="1" ht="15"/>
    <row r="784" s="167" customFormat="1" ht="15"/>
    <row r="785" s="167" customFormat="1" ht="15"/>
    <row r="786" s="167" customFormat="1" ht="15"/>
    <row r="787" s="167" customFormat="1" ht="15"/>
    <row r="788" s="167" customFormat="1" ht="15"/>
    <row r="789" s="167" customFormat="1" ht="15"/>
    <row r="790" s="167" customFormat="1" ht="15"/>
    <row r="791" s="167" customFormat="1" ht="15"/>
    <row r="792" s="167" customFormat="1" ht="15"/>
    <row r="793" s="167" customFormat="1" ht="15"/>
    <row r="794" s="167" customFormat="1" ht="15"/>
    <row r="795" s="167" customFormat="1" ht="15"/>
    <row r="796" s="167" customFormat="1" ht="15"/>
    <row r="797" s="167" customFormat="1" ht="15"/>
    <row r="798" s="167" customFormat="1" ht="15"/>
    <row r="799" s="167" customFormat="1" ht="15"/>
    <row r="800" s="167" customFormat="1" ht="15"/>
    <row r="801" s="167" customFormat="1" ht="15"/>
    <row r="802" s="167" customFormat="1" ht="15"/>
    <row r="803" s="167" customFormat="1" ht="15"/>
    <row r="804" s="167" customFormat="1" ht="15"/>
    <row r="805" s="167" customFormat="1" ht="15"/>
    <row r="806" s="167" customFormat="1" ht="15"/>
    <row r="807" s="167" customFormat="1" ht="15"/>
    <row r="808" s="167" customFormat="1" ht="15"/>
    <row r="809" s="167" customFormat="1" ht="15"/>
    <row r="810" s="167" customFormat="1" ht="15"/>
    <row r="811" s="167" customFormat="1" ht="15"/>
    <row r="812" s="167" customFormat="1" ht="15"/>
    <row r="813" s="167" customFormat="1" ht="15"/>
    <row r="814" s="167" customFormat="1" ht="15"/>
    <row r="815" s="167" customFormat="1" ht="15"/>
    <row r="816" s="167" customFormat="1" ht="15"/>
    <row r="817" s="167" customFormat="1" ht="15"/>
    <row r="818" s="167" customFormat="1" ht="15"/>
    <row r="819" s="167" customFormat="1" ht="15"/>
    <row r="820" s="167" customFormat="1" ht="15"/>
    <row r="821" s="167" customFormat="1" ht="15"/>
    <row r="822" s="167" customFormat="1" ht="15"/>
    <row r="823" s="167" customFormat="1" ht="15"/>
    <row r="824" s="167" customFormat="1" ht="15"/>
    <row r="825" s="167" customFormat="1" ht="15"/>
    <row r="826" s="167" customFormat="1" ht="15"/>
    <row r="827" s="167" customFormat="1" ht="15"/>
    <row r="828" s="167" customFormat="1" ht="15"/>
    <row r="829" s="167" customFormat="1" ht="15"/>
    <row r="830" s="167" customFormat="1" ht="15"/>
    <row r="831" s="167" customFormat="1" ht="15"/>
    <row r="832" s="167" customFormat="1" ht="15"/>
    <row r="833" s="167" customFormat="1" ht="15"/>
    <row r="834" s="167" customFormat="1" ht="15"/>
    <row r="835" s="167" customFormat="1" ht="15"/>
    <row r="836" s="167" customFormat="1" ht="15"/>
    <row r="837" s="167" customFormat="1" ht="15"/>
    <row r="838" s="167" customFormat="1" ht="15"/>
    <row r="839" s="167" customFormat="1" ht="15"/>
    <row r="840" s="167" customFormat="1" ht="15"/>
    <row r="841" s="167" customFormat="1" ht="15"/>
    <row r="842" s="167" customFormat="1" ht="15"/>
    <row r="843" s="167" customFormat="1" ht="15"/>
    <row r="844" s="167" customFormat="1" ht="15"/>
    <row r="845" s="167" customFormat="1" ht="15"/>
    <row r="846" s="167" customFormat="1" ht="15"/>
    <row r="847" s="167" customFormat="1" ht="15"/>
    <row r="848" s="167" customFormat="1" ht="15"/>
    <row r="849" s="167" customFormat="1" ht="15"/>
    <row r="850" s="167" customFormat="1" ht="15"/>
    <row r="851" s="167" customFormat="1" ht="15"/>
    <row r="852" s="167" customFormat="1" ht="15"/>
    <row r="853" s="167" customFormat="1" ht="15"/>
    <row r="854" s="167" customFormat="1" ht="15"/>
    <row r="855" s="167" customFormat="1" ht="15"/>
    <row r="856" s="167" customFormat="1" ht="15"/>
    <row r="857" s="167" customFormat="1" ht="15"/>
    <row r="858" s="167" customFormat="1" ht="15"/>
    <row r="859" s="167" customFormat="1" ht="15"/>
    <row r="860" s="167" customFormat="1" ht="15"/>
    <row r="861" s="167" customFormat="1" ht="15"/>
    <row r="862" s="167" customFormat="1" ht="15"/>
    <row r="863" s="167" customFormat="1" ht="15"/>
    <row r="864" s="167" customFormat="1" ht="15"/>
    <row r="865" s="167" customFormat="1" ht="15"/>
    <row r="866" s="167" customFormat="1" ht="15"/>
    <row r="867" s="167" customFormat="1" ht="15"/>
    <row r="868" s="167" customFormat="1" ht="15"/>
    <row r="869" s="167" customFormat="1" ht="15"/>
    <row r="870" s="167" customFormat="1" ht="15"/>
    <row r="871" s="167" customFormat="1" ht="15"/>
    <row r="872" s="167" customFormat="1" ht="15"/>
    <row r="873" s="167" customFormat="1" ht="15"/>
    <row r="874" s="167" customFormat="1" ht="15"/>
    <row r="875" s="167" customFormat="1" ht="15"/>
    <row r="876" s="167" customFormat="1" ht="15"/>
    <row r="877" s="167" customFormat="1" ht="15"/>
    <row r="878" s="167" customFormat="1" ht="15"/>
    <row r="879" s="167" customFormat="1" ht="15"/>
    <row r="880" s="167" customFormat="1" ht="15"/>
    <row r="881" s="167" customFormat="1" ht="15"/>
    <row r="882" s="167" customFormat="1" ht="15"/>
    <row r="883" s="167" customFormat="1" ht="15"/>
    <row r="884" s="167" customFormat="1" ht="15"/>
    <row r="885" s="167" customFormat="1" ht="15"/>
    <row r="886" s="167" customFormat="1" ht="15"/>
    <row r="887" s="167" customFormat="1" ht="15"/>
    <row r="888" s="167" customFormat="1" ht="15"/>
    <row r="889" s="167" customFormat="1" ht="15"/>
    <row r="890" s="167" customFormat="1" ht="15"/>
    <row r="891" s="167" customFormat="1" ht="15"/>
    <row r="892" s="167" customFormat="1" ht="15"/>
    <row r="893" s="167" customFormat="1" ht="15"/>
    <row r="894" s="167" customFormat="1" ht="15"/>
    <row r="895" s="167" customFormat="1" ht="15"/>
    <row r="896" s="167" customFormat="1" ht="15"/>
    <row r="897" s="167" customFormat="1" ht="15"/>
    <row r="898" s="167" customFormat="1" ht="15"/>
    <row r="899" s="167" customFormat="1" ht="15"/>
    <row r="900" s="167" customFormat="1" ht="15"/>
    <row r="901" s="167" customFormat="1" ht="15"/>
    <row r="902" s="167" customFormat="1" ht="15"/>
    <row r="903" s="167" customFormat="1" ht="15"/>
    <row r="904" s="167" customFormat="1" ht="15"/>
    <row r="905" s="167" customFormat="1" ht="15"/>
    <row r="906" s="167" customFormat="1" ht="15"/>
    <row r="907" s="167" customFormat="1" ht="15"/>
    <row r="908" s="167" customFormat="1" ht="15"/>
    <row r="909" s="167" customFormat="1" ht="15"/>
    <row r="910" s="167" customFormat="1" ht="15"/>
    <row r="911" s="167" customFormat="1" ht="15"/>
    <row r="912" s="167" customFormat="1" ht="15"/>
    <row r="913" s="167" customFormat="1" ht="15"/>
    <row r="914" s="167" customFormat="1" ht="15"/>
    <row r="915" s="167" customFormat="1" ht="15"/>
    <row r="916" s="167" customFormat="1" ht="15"/>
    <row r="917" s="167" customFormat="1" ht="15"/>
    <row r="918" s="167" customFormat="1" ht="15"/>
    <row r="919" s="167" customFormat="1" ht="15"/>
    <row r="920" s="167" customFormat="1" ht="15"/>
    <row r="921" s="167" customFormat="1" ht="15"/>
    <row r="922" s="167" customFormat="1" ht="15"/>
    <row r="923" s="167" customFormat="1" ht="15"/>
    <row r="924" s="167" customFormat="1" ht="15"/>
    <row r="925" s="167" customFormat="1" ht="15"/>
    <row r="926" s="167" customFormat="1" ht="15"/>
    <row r="927" s="167" customFormat="1" ht="15"/>
    <row r="928" s="167" customFormat="1" ht="15"/>
    <row r="929" s="167" customFormat="1" ht="15"/>
    <row r="930" s="167" customFormat="1" ht="15"/>
    <row r="931" s="167" customFormat="1" ht="15"/>
    <row r="932" s="167" customFormat="1" ht="15"/>
    <row r="933" s="167" customFormat="1" ht="15"/>
    <row r="934" s="167" customFormat="1" ht="15"/>
    <row r="935" s="167" customFormat="1" ht="15"/>
    <row r="936" s="167" customFormat="1" ht="15"/>
    <row r="937" s="167" customFormat="1" ht="15"/>
    <row r="938" s="167" customFormat="1" ht="15"/>
    <row r="939" s="167" customFormat="1" ht="15"/>
    <row r="940" s="167" customFormat="1" ht="15"/>
    <row r="941" s="167" customFormat="1" ht="15"/>
    <row r="942" s="167" customFormat="1" ht="15"/>
    <row r="943" s="167" customFormat="1" ht="15"/>
    <row r="944" s="167" customFormat="1" ht="15"/>
    <row r="945" s="167" customFormat="1" ht="15"/>
    <row r="946" s="167" customFormat="1" ht="15"/>
    <row r="947" s="167" customFormat="1" ht="15"/>
    <row r="948" s="167" customFormat="1" ht="15"/>
    <row r="949" s="167" customFormat="1" ht="15"/>
    <row r="950" s="167" customFormat="1" ht="15"/>
    <row r="951" s="167" customFormat="1" ht="15"/>
    <row r="952" s="167" customFormat="1" ht="15"/>
    <row r="953" s="167" customFormat="1" ht="15"/>
    <row r="954" s="167" customFormat="1" ht="15"/>
    <row r="955" s="167" customFormat="1" ht="15"/>
    <row r="956" s="167" customFormat="1" ht="15"/>
    <row r="957" s="167" customFormat="1" ht="15"/>
    <row r="958" s="167" customFormat="1" ht="15"/>
    <row r="959" s="167" customFormat="1" ht="15"/>
    <row r="960" s="167" customFormat="1" ht="15"/>
    <row r="961" s="167" customFormat="1" ht="15"/>
    <row r="962" s="167" customFormat="1" ht="15"/>
    <row r="963" s="167" customFormat="1" ht="15"/>
    <row r="964" s="167" customFormat="1" ht="15"/>
    <row r="965" s="167" customFormat="1" ht="15"/>
    <row r="966" s="167" customFormat="1" ht="15"/>
    <row r="967" s="167" customFormat="1" ht="15"/>
    <row r="968" s="167" customFormat="1" ht="15"/>
    <row r="969" s="167" customFormat="1" ht="15"/>
    <row r="970" s="167" customFormat="1" ht="15"/>
    <row r="971" s="167" customFormat="1" ht="15"/>
    <row r="972" s="167" customFormat="1" ht="15"/>
    <row r="973" s="167" customFormat="1" ht="15"/>
    <row r="974" s="167" customFormat="1" ht="15"/>
    <row r="975" s="167" customFormat="1" ht="15"/>
    <row r="976" s="167" customFormat="1" ht="15"/>
    <row r="977" s="167" customFormat="1" ht="15"/>
    <row r="978" s="167" customFormat="1" ht="15"/>
    <row r="979" s="167" customFormat="1" ht="15"/>
    <row r="980" s="167" customFormat="1" ht="15"/>
    <row r="981" s="167" customFormat="1" ht="15"/>
    <row r="982" s="167" customFormat="1" ht="15"/>
    <row r="983" s="167" customFormat="1" ht="15"/>
    <row r="984" s="167" customFormat="1" ht="15"/>
    <row r="985" s="167" customFormat="1" ht="15"/>
    <row r="986" s="167" customFormat="1" ht="15"/>
    <row r="987" s="167" customFormat="1" ht="15"/>
    <row r="988" s="167" customFormat="1" ht="15"/>
    <row r="989" s="167" customFormat="1" ht="15"/>
    <row r="990" s="167" customFormat="1" ht="15"/>
    <row r="991" s="167" customFormat="1" ht="15"/>
    <row r="992" s="167" customFormat="1" ht="15"/>
    <row r="993" s="167" customFormat="1" ht="15"/>
    <row r="994" s="167" customFormat="1" ht="15"/>
    <row r="995" s="167" customFormat="1" ht="15"/>
    <row r="996" s="167" customFormat="1" ht="15"/>
    <row r="997" s="167" customFormat="1" ht="15"/>
    <row r="998" s="167" customFormat="1" ht="15"/>
    <row r="999" s="167" customFormat="1" ht="15"/>
    <row r="1000" s="167" customFormat="1" ht="15"/>
    <row r="1001" s="167" customFormat="1" ht="15"/>
    <row r="1002" s="167" customFormat="1" ht="15"/>
    <row r="1003" s="167" customFormat="1" ht="15"/>
    <row r="1004" s="167" customFormat="1" ht="15"/>
    <row r="1005" s="167" customFormat="1" ht="15"/>
    <row r="1006" s="167" customFormat="1" ht="15"/>
    <row r="1007" s="167" customFormat="1" ht="15"/>
    <row r="1008" s="167" customFormat="1" ht="15"/>
    <row r="1009" s="167" customFormat="1" ht="15"/>
    <row r="1010" s="167" customFormat="1" ht="15"/>
    <row r="1011" s="167" customFormat="1" ht="15"/>
    <row r="1012" s="167" customFormat="1" ht="15"/>
    <row r="1013" s="167" customFormat="1" ht="15"/>
    <row r="1014" s="167" customFormat="1" ht="15"/>
    <row r="1015" s="167" customFormat="1" ht="15"/>
    <row r="1016" s="167" customFormat="1" ht="15"/>
    <row r="1017" s="167" customFormat="1" ht="15"/>
    <row r="1018" s="167" customFormat="1" ht="15"/>
    <row r="1019" s="167" customFormat="1" ht="15"/>
    <row r="1020" s="167" customFormat="1" ht="15"/>
    <row r="1021" s="167" customFormat="1" ht="15"/>
    <row r="1022" s="167" customFormat="1" ht="15"/>
    <row r="1023" s="167" customFormat="1" ht="15"/>
    <row r="1024" s="167" customFormat="1" ht="15"/>
    <row r="1025" s="167" customFormat="1" ht="15"/>
    <row r="1026" s="167" customFormat="1" ht="15"/>
    <row r="1027" s="167" customFormat="1" ht="15"/>
    <row r="1028" s="167" customFormat="1" ht="15"/>
    <row r="1029" s="167" customFormat="1" ht="15"/>
    <row r="1030" s="167" customFormat="1" ht="15"/>
    <row r="1031" s="167" customFormat="1" ht="15"/>
    <row r="1032" s="167" customFormat="1" ht="15"/>
    <row r="1033" s="167" customFormat="1" ht="15"/>
    <row r="1034" s="167" customFormat="1" ht="15"/>
    <row r="1035" s="167" customFormat="1" ht="15"/>
    <row r="1036" s="167" customFormat="1" ht="15"/>
    <row r="1037" s="167" customFormat="1" ht="15"/>
    <row r="1038" s="167" customFormat="1" ht="15"/>
    <row r="1039" s="167" customFormat="1" ht="15"/>
    <row r="1040" s="167" customFormat="1" ht="15"/>
    <row r="1041" s="167" customFormat="1" ht="15"/>
    <row r="1042" s="167" customFormat="1" ht="15"/>
    <row r="1043" s="167" customFormat="1" ht="15"/>
    <row r="1044" s="167" customFormat="1" ht="15"/>
    <row r="1045" s="167" customFormat="1" ht="15"/>
    <row r="1046" s="167" customFormat="1" ht="15"/>
    <row r="1047" spans="1:31" s="167" customFormat="1" ht="15">
      <c r="A1047" s="125"/>
      <c r="B1047" s="165"/>
      <c r="C1047" s="127"/>
      <c r="D1047" s="127"/>
      <c r="E1047" s="127"/>
      <c r="F1047" s="127"/>
      <c r="G1047" s="127"/>
      <c r="H1047" s="115"/>
      <c r="I1047" s="127"/>
      <c r="J1047" s="127"/>
      <c r="K1047" s="127"/>
      <c r="L1047" s="127"/>
      <c r="M1047" s="127"/>
      <c r="N1047" s="127"/>
      <c r="O1047" s="127"/>
      <c r="P1047" s="115"/>
      <c r="Q1047" s="127"/>
      <c r="R1047" s="127"/>
      <c r="S1047" s="127"/>
      <c r="T1047" s="127"/>
      <c r="U1047" s="127"/>
      <c r="V1047" s="127"/>
      <c r="W1047" s="162"/>
      <c r="X1047" s="124"/>
      <c r="Y1047" s="124"/>
      <c r="Z1047" s="127"/>
      <c r="AA1047" s="127"/>
      <c r="AB1047" s="127"/>
      <c r="AC1047" s="127"/>
      <c r="AD1047" s="127"/>
      <c r="AE1047" s="127"/>
    </row>
    <row r="1048" spans="1:31" s="167" customFormat="1" ht="15">
      <c r="A1048" s="125"/>
      <c r="B1048" s="165"/>
      <c r="C1048" s="127"/>
      <c r="D1048" s="127"/>
      <c r="E1048" s="127"/>
      <c r="F1048" s="127"/>
      <c r="G1048" s="127"/>
      <c r="H1048" s="115"/>
      <c r="I1048" s="127"/>
      <c r="J1048" s="127"/>
      <c r="K1048" s="127"/>
      <c r="L1048" s="127"/>
      <c r="M1048" s="127"/>
      <c r="N1048" s="127"/>
      <c r="O1048" s="127"/>
      <c r="P1048" s="115"/>
      <c r="Q1048" s="127"/>
      <c r="R1048" s="127"/>
      <c r="S1048" s="127"/>
      <c r="T1048" s="127"/>
      <c r="U1048" s="127"/>
      <c r="V1048" s="127"/>
      <c r="W1048" s="162"/>
      <c r="X1048" s="124"/>
      <c r="Y1048" s="124"/>
      <c r="Z1048" s="127"/>
      <c r="AA1048" s="127"/>
      <c r="AB1048" s="127"/>
      <c r="AC1048" s="127"/>
      <c r="AD1048" s="127"/>
      <c r="AE1048" s="127"/>
    </row>
    <row r="1049" spans="1:31" s="167" customFormat="1" ht="15">
      <c r="A1049" s="125"/>
      <c r="B1049" s="165"/>
      <c r="C1049" s="127"/>
      <c r="D1049" s="127"/>
      <c r="E1049" s="127"/>
      <c r="F1049" s="127"/>
      <c r="G1049" s="127"/>
      <c r="H1049" s="115"/>
      <c r="I1049" s="127"/>
      <c r="J1049" s="127"/>
      <c r="K1049" s="127"/>
      <c r="L1049" s="127"/>
      <c r="M1049" s="127"/>
      <c r="N1049" s="127"/>
      <c r="O1049" s="127"/>
      <c r="P1049" s="115"/>
      <c r="Q1049" s="127"/>
      <c r="R1049" s="127"/>
      <c r="S1049" s="127"/>
      <c r="T1049" s="127"/>
      <c r="U1049" s="127"/>
      <c r="V1049" s="127"/>
      <c r="W1049" s="162"/>
      <c r="X1049" s="124"/>
      <c r="Y1049" s="124"/>
      <c r="Z1049" s="127"/>
      <c r="AA1049" s="127"/>
      <c r="AB1049" s="127"/>
      <c r="AC1049" s="127"/>
      <c r="AD1049" s="127"/>
      <c r="AE1049" s="127"/>
    </row>
    <row r="1050" spans="1:31" s="167" customFormat="1" ht="15">
      <c r="A1050" s="125"/>
      <c r="B1050" s="165"/>
      <c r="C1050" s="127"/>
      <c r="D1050" s="127"/>
      <c r="E1050" s="127"/>
      <c r="F1050" s="127"/>
      <c r="G1050" s="127"/>
      <c r="H1050" s="115"/>
      <c r="I1050" s="127"/>
      <c r="J1050" s="127"/>
      <c r="K1050" s="127"/>
      <c r="L1050" s="127"/>
      <c r="M1050" s="127"/>
      <c r="N1050" s="127"/>
      <c r="O1050" s="127"/>
      <c r="P1050" s="115"/>
      <c r="Q1050" s="127"/>
      <c r="R1050" s="127"/>
      <c r="S1050" s="127"/>
      <c r="T1050" s="127"/>
      <c r="U1050" s="127"/>
      <c r="V1050" s="127"/>
      <c r="W1050" s="162"/>
      <c r="X1050" s="124"/>
      <c r="Y1050" s="124"/>
      <c r="Z1050" s="127"/>
      <c r="AA1050" s="127"/>
      <c r="AB1050" s="127"/>
      <c r="AC1050" s="127"/>
      <c r="AD1050" s="127"/>
      <c r="AE1050" s="127"/>
    </row>
    <row r="1051" spans="1:31" s="167" customFormat="1" ht="15">
      <c r="A1051" s="125"/>
      <c r="B1051" s="165"/>
      <c r="C1051" s="127"/>
      <c r="D1051" s="127"/>
      <c r="E1051" s="127"/>
      <c r="F1051" s="127"/>
      <c r="G1051" s="127"/>
      <c r="H1051" s="115"/>
      <c r="I1051" s="127"/>
      <c r="J1051" s="127"/>
      <c r="K1051" s="127"/>
      <c r="L1051" s="127"/>
      <c r="M1051" s="127"/>
      <c r="N1051" s="127"/>
      <c r="O1051" s="127"/>
      <c r="P1051" s="115"/>
      <c r="Q1051" s="127"/>
      <c r="R1051" s="127"/>
      <c r="S1051" s="127"/>
      <c r="T1051" s="127"/>
      <c r="U1051" s="127"/>
      <c r="V1051" s="127"/>
      <c r="W1051" s="162"/>
      <c r="X1051" s="124"/>
      <c r="Y1051" s="124"/>
      <c r="Z1051" s="127"/>
      <c r="AA1051" s="127"/>
      <c r="AB1051" s="127"/>
      <c r="AC1051" s="127"/>
      <c r="AD1051" s="127"/>
      <c r="AE1051" s="127"/>
    </row>
    <row r="1052" spans="1:31" s="167" customFormat="1" ht="15">
      <c r="A1052" s="125"/>
      <c r="B1052" s="165"/>
      <c r="C1052" s="127"/>
      <c r="D1052" s="127"/>
      <c r="E1052" s="127"/>
      <c r="F1052" s="127"/>
      <c r="G1052" s="127"/>
      <c r="H1052" s="115"/>
      <c r="I1052" s="127"/>
      <c r="J1052" s="127"/>
      <c r="K1052" s="127"/>
      <c r="L1052" s="127"/>
      <c r="M1052" s="127"/>
      <c r="N1052" s="127"/>
      <c r="O1052" s="127"/>
      <c r="P1052" s="115"/>
      <c r="Q1052" s="127"/>
      <c r="R1052" s="127"/>
      <c r="S1052" s="127"/>
      <c r="T1052" s="127"/>
      <c r="U1052" s="127"/>
      <c r="V1052" s="127"/>
      <c r="W1052" s="162"/>
      <c r="X1052" s="124"/>
      <c r="Y1052" s="124"/>
      <c r="Z1052" s="127"/>
      <c r="AA1052" s="127"/>
      <c r="AB1052" s="127"/>
      <c r="AC1052" s="127"/>
      <c r="AD1052" s="127"/>
      <c r="AE1052" s="127"/>
    </row>
    <row r="1053" spans="1:31" s="167" customFormat="1" ht="15">
      <c r="A1053" s="125"/>
      <c r="B1053" s="165"/>
      <c r="C1053" s="127"/>
      <c r="D1053" s="127"/>
      <c r="E1053" s="127"/>
      <c r="F1053" s="127"/>
      <c r="G1053" s="127"/>
      <c r="H1053" s="115"/>
      <c r="I1053" s="127"/>
      <c r="J1053" s="127"/>
      <c r="K1053" s="127"/>
      <c r="L1053" s="127"/>
      <c r="M1053" s="127"/>
      <c r="N1053" s="127"/>
      <c r="O1053" s="127"/>
      <c r="P1053" s="115"/>
      <c r="Q1053" s="127"/>
      <c r="R1053" s="127"/>
      <c r="S1053" s="127"/>
      <c r="T1053" s="127"/>
      <c r="U1053" s="127"/>
      <c r="V1053" s="127"/>
      <c r="W1053" s="162"/>
      <c r="X1053" s="124"/>
      <c r="Y1053" s="124"/>
      <c r="Z1053" s="127"/>
      <c r="AA1053" s="127"/>
      <c r="AB1053" s="127"/>
      <c r="AC1053" s="127"/>
      <c r="AD1053" s="127"/>
      <c r="AE1053" s="127"/>
    </row>
    <row r="1054" spans="1:31" s="167" customFormat="1" ht="15">
      <c r="A1054" s="125"/>
      <c r="B1054" s="165"/>
      <c r="C1054" s="127"/>
      <c r="D1054" s="127"/>
      <c r="E1054" s="127"/>
      <c r="F1054" s="127"/>
      <c r="G1054" s="127"/>
      <c r="H1054" s="115"/>
      <c r="I1054" s="127"/>
      <c r="J1054" s="127"/>
      <c r="K1054" s="127"/>
      <c r="L1054" s="127"/>
      <c r="M1054" s="127"/>
      <c r="N1054" s="127"/>
      <c r="O1054" s="127"/>
      <c r="P1054" s="115"/>
      <c r="Q1054" s="127"/>
      <c r="R1054" s="127"/>
      <c r="S1054" s="127"/>
      <c r="T1054" s="127"/>
      <c r="U1054" s="127"/>
      <c r="V1054" s="127"/>
      <c r="W1054" s="162"/>
      <c r="X1054" s="124"/>
      <c r="Y1054" s="124"/>
      <c r="Z1054" s="127"/>
      <c r="AA1054" s="127"/>
      <c r="AB1054" s="127"/>
      <c r="AC1054" s="127"/>
      <c r="AD1054" s="127"/>
      <c r="AE1054" s="127"/>
    </row>
    <row r="1055" spans="1:31" s="167" customFormat="1" ht="15">
      <c r="A1055" s="125"/>
      <c r="B1055" s="165"/>
      <c r="C1055" s="127"/>
      <c r="D1055" s="127"/>
      <c r="E1055" s="127"/>
      <c r="F1055" s="127"/>
      <c r="G1055" s="127"/>
      <c r="H1055" s="115"/>
      <c r="I1055" s="127"/>
      <c r="J1055" s="127"/>
      <c r="K1055" s="127"/>
      <c r="L1055" s="127"/>
      <c r="M1055" s="127"/>
      <c r="N1055" s="127"/>
      <c r="O1055" s="127"/>
      <c r="P1055" s="115"/>
      <c r="Q1055" s="127"/>
      <c r="R1055" s="127"/>
      <c r="S1055" s="127"/>
      <c r="T1055" s="127"/>
      <c r="U1055" s="127"/>
      <c r="V1055" s="127"/>
      <c r="W1055" s="162"/>
      <c r="X1055" s="124"/>
      <c r="Y1055" s="124"/>
      <c r="Z1055" s="127"/>
      <c r="AA1055" s="127"/>
      <c r="AB1055" s="127"/>
      <c r="AC1055" s="127"/>
      <c r="AD1055" s="127"/>
      <c r="AE1055" s="127"/>
    </row>
    <row r="1056" spans="1:31" s="167" customFormat="1" ht="15">
      <c r="A1056" s="125"/>
      <c r="B1056" s="165"/>
      <c r="C1056" s="127"/>
      <c r="D1056" s="127"/>
      <c r="E1056" s="127"/>
      <c r="F1056" s="127"/>
      <c r="G1056" s="127"/>
      <c r="H1056" s="115"/>
      <c r="I1056" s="127"/>
      <c r="J1056" s="127"/>
      <c r="K1056" s="127"/>
      <c r="L1056" s="127"/>
      <c r="M1056" s="127"/>
      <c r="N1056" s="127"/>
      <c r="O1056" s="127"/>
      <c r="P1056" s="115"/>
      <c r="Q1056" s="127"/>
      <c r="R1056" s="127"/>
      <c r="S1056" s="127"/>
      <c r="T1056" s="127"/>
      <c r="U1056" s="127"/>
      <c r="V1056" s="127"/>
      <c r="W1056" s="162"/>
      <c r="X1056" s="124"/>
      <c r="Y1056" s="124"/>
      <c r="Z1056" s="127"/>
      <c r="AA1056" s="127"/>
      <c r="AB1056" s="127"/>
      <c r="AC1056" s="127"/>
      <c r="AD1056" s="127"/>
      <c r="AE1056" s="127"/>
    </row>
    <row r="1057" spans="1:31" s="167" customFormat="1" ht="15">
      <c r="A1057" s="125"/>
      <c r="B1057" s="165"/>
      <c r="C1057" s="127"/>
      <c r="D1057" s="127"/>
      <c r="E1057" s="127"/>
      <c r="F1057" s="127"/>
      <c r="G1057" s="127"/>
      <c r="H1057" s="115"/>
      <c r="I1057" s="127"/>
      <c r="J1057" s="127"/>
      <c r="K1057" s="127"/>
      <c r="L1057" s="127"/>
      <c r="M1057" s="127"/>
      <c r="N1057" s="127"/>
      <c r="O1057" s="127"/>
      <c r="P1057" s="115"/>
      <c r="Q1057" s="127"/>
      <c r="R1057" s="127"/>
      <c r="S1057" s="127"/>
      <c r="T1057" s="127"/>
      <c r="U1057" s="127"/>
      <c r="V1057" s="127"/>
      <c r="W1057" s="162"/>
      <c r="X1057" s="124"/>
      <c r="Y1057" s="124"/>
      <c r="Z1057" s="127"/>
      <c r="AA1057" s="127"/>
      <c r="AB1057" s="127"/>
      <c r="AC1057" s="127"/>
      <c r="AD1057" s="127"/>
      <c r="AE1057" s="127"/>
    </row>
    <row r="1058" spans="1:31" s="167" customFormat="1" ht="15">
      <c r="A1058" s="125"/>
      <c r="B1058" s="165"/>
      <c r="C1058" s="127"/>
      <c r="D1058" s="127"/>
      <c r="E1058" s="127"/>
      <c r="F1058" s="127"/>
      <c r="G1058" s="127"/>
      <c r="H1058" s="115"/>
      <c r="I1058" s="127"/>
      <c r="J1058" s="127"/>
      <c r="K1058" s="127"/>
      <c r="L1058" s="127"/>
      <c r="M1058" s="127"/>
      <c r="N1058" s="127"/>
      <c r="O1058" s="127"/>
      <c r="P1058" s="115"/>
      <c r="Q1058" s="127"/>
      <c r="R1058" s="127"/>
      <c r="S1058" s="127"/>
      <c r="T1058" s="127"/>
      <c r="U1058" s="127"/>
      <c r="V1058" s="127"/>
      <c r="W1058" s="162"/>
      <c r="X1058" s="124"/>
      <c r="Y1058" s="124"/>
      <c r="Z1058" s="127"/>
      <c r="AA1058" s="127"/>
      <c r="AB1058" s="127"/>
      <c r="AC1058" s="127"/>
      <c r="AD1058" s="127"/>
      <c r="AE1058" s="127"/>
    </row>
    <row r="1059" spans="1:31" s="167" customFormat="1" ht="15">
      <c r="A1059" s="125"/>
      <c r="B1059" s="165"/>
      <c r="C1059" s="127"/>
      <c r="D1059" s="127"/>
      <c r="E1059" s="127"/>
      <c r="F1059" s="127"/>
      <c r="G1059" s="127"/>
      <c r="H1059" s="115"/>
      <c r="I1059" s="127"/>
      <c r="J1059" s="127"/>
      <c r="K1059" s="127"/>
      <c r="L1059" s="127"/>
      <c r="M1059" s="127"/>
      <c r="N1059" s="127"/>
      <c r="O1059" s="127"/>
      <c r="P1059" s="115"/>
      <c r="Q1059" s="127"/>
      <c r="R1059" s="127"/>
      <c r="S1059" s="127"/>
      <c r="T1059" s="127"/>
      <c r="U1059" s="127"/>
      <c r="V1059" s="127"/>
      <c r="W1059" s="162"/>
      <c r="X1059" s="124"/>
      <c r="Y1059" s="124"/>
      <c r="Z1059" s="127"/>
      <c r="AA1059" s="127"/>
      <c r="AB1059" s="127"/>
      <c r="AC1059" s="127"/>
      <c r="AD1059" s="127"/>
      <c r="AE1059" s="127"/>
    </row>
    <row r="1060" spans="1:31" s="167" customFormat="1" ht="15">
      <c r="A1060" s="125"/>
      <c r="B1060" s="165"/>
      <c r="C1060" s="127"/>
      <c r="D1060" s="127"/>
      <c r="E1060" s="127"/>
      <c r="F1060" s="127"/>
      <c r="G1060" s="127"/>
      <c r="H1060" s="115"/>
      <c r="I1060" s="127"/>
      <c r="J1060" s="127"/>
      <c r="K1060" s="127"/>
      <c r="L1060" s="127"/>
      <c r="M1060" s="127"/>
      <c r="N1060" s="127"/>
      <c r="O1060" s="127"/>
      <c r="P1060" s="115"/>
      <c r="Q1060" s="127"/>
      <c r="R1060" s="127"/>
      <c r="S1060" s="127"/>
      <c r="T1060" s="127"/>
      <c r="U1060" s="127"/>
      <c r="V1060" s="127"/>
      <c r="W1060" s="162"/>
      <c r="X1060" s="124"/>
      <c r="Y1060" s="124"/>
      <c r="Z1060" s="127"/>
      <c r="AA1060" s="127"/>
      <c r="AB1060" s="127"/>
      <c r="AC1060" s="127"/>
      <c r="AD1060" s="127"/>
      <c r="AE1060" s="127"/>
    </row>
    <row r="1061" spans="1:31" s="167" customFormat="1" ht="15">
      <c r="A1061" s="125"/>
      <c r="B1061" s="165"/>
      <c r="C1061" s="127"/>
      <c r="D1061" s="127"/>
      <c r="E1061" s="127"/>
      <c r="F1061" s="127"/>
      <c r="G1061" s="127"/>
      <c r="H1061" s="115"/>
      <c r="I1061" s="127"/>
      <c r="J1061" s="127"/>
      <c r="K1061" s="127"/>
      <c r="L1061" s="127"/>
      <c r="M1061" s="127"/>
      <c r="N1061" s="127"/>
      <c r="O1061" s="127"/>
      <c r="P1061" s="115"/>
      <c r="Q1061" s="127"/>
      <c r="R1061" s="127"/>
      <c r="S1061" s="127"/>
      <c r="T1061" s="127"/>
      <c r="U1061" s="127"/>
      <c r="V1061" s="127"/>
      <c r="W1061" s="162"/>
      <c r="X1061" s="124"/>
      <c r="Y1061" s="124"/>
      <c r="Z1061" s="127"/>
      <c r="AA1061" s="127"/>
      <c r="AB1061" s="127"/>
      <c r="AC1061" s="127"/>
      <c r="AD1061" s="127"/>
      <c r="AE1061" s="127"/>
    </row>
    <row r="1062" spans="1:31" s="167" customFormat="1" ht="15">
      <c r="A1062" s="125"/>
      <c r="B1062" s="165"/>
      <c r="C1062" s="127"/>
      <c r="D1062" s="127"/>
      <c r="E1062" s="127"/>
      <c r="F1062" s="127"/>
      <c r="G1062" s="127"/>
      <c r="H1062" s="115"/>
      <c r="I1062" s="127"/>
      <c r="J1062" s="127"/>
      <c r="K1062" s="127"/>
      <c r="L1062" s="127"/>
      <c r="M1062" s="127"/>
      <c r="N1062" s="127"/>
      <c r="O1062" s="127"/>
      <c r="P1062" s="115"/>
      <c r="Q1062" s="127"/>
      <c r="R1062" s="127"/>
      <c r="S1062" s="127"/>
      <c r="T1062" s="127"/>
      <c r="U1062" s="127"/>
      <c r="V1062" s="127"/>
      <c r="W1062" s="162"/>
      <c r="X1062" s="124"/>
      <c r="Y1062" s="124"/>
      <c r="Z1062" s="127"/>
      <c r="AA1062" s="127"/>
      <c r="AB1062" s="127"/>
      <c r="AC1062" s="127"/>
      <c r="AD1062" s="127"/>
      <c r="AE1062" s="127"/>
    </row>
    <row r="1063" spans="1:31" s="167" customFormat="1" ht="15">
      <c r="A1063" s="125"/>
      <c r="B1063" s="165"/>
      <c r="C1063" s="127"/>
      <c r="D1063" s="127"/>
      <c r="E1063" s="127"/>
      <c r="F1063" s="127"/>
      <c r="G1063" s="127"/>
      <c r="H1063" s="115"/>
      <c r="I1063" s="127"/>
      <c r="J1063" s="127"/>
      <c r="K1063" s="127"/>
      <c r="L1063" s="127"/>
      <c r="M1063" s="127"/>
      <c r="N1063" s="127"/>
      <c r="O1063" s="127"/>
      <c r="P1063" s="115"/>
      <c r="Q1063" s="127"/>
      <c r="R1063" s="127"/>
      <c r="S1063" s="127"/>
      <c r="T1063" s="127"/>
      <c r="U1063" s="127"/>
      <c r="V1063" s="127"/>
      <c r="W1063" s="162"/>
      <c r="X1063" s="124"/>
      <c r="Y1063" s="124"/>
      <c r="Z1063" s="127"/>
      <c r="AA1063" s="127"/>
      <c r="AB1063" s="127"/>
      <c r="AC1063" s="127"/>
      <c r="AD1063" s="127"/>
      <c r="AE1063" s="127"/>
    </row>
    <row r="1064" spans="1:31" s="167" customFormat="1" ht="15">
      <c r="A1064" s="125"/>
      <c r="B1064" s="165"/>
      <c r="C1064" s="127"/>
      <c r="D1064" s="127"/>
      <c r="E1064" s="127"/>
      <c r="F1064" s="127"/>
      <c r="G1064" s="127"/>
      <c r="H1064" s="115"/>
      <c r="I1064" s="127"/>
      <c r="J1064" s="127"/>
      <c r="K1064" s="127"/>
      <c r="L1064" s="127"/>
      <c r="M1064" s="127"/>
      <c r="N1064" s="127"/>
      <c r="O1064" s="127"/>
      <c r="P1064" s="115"/>
      <c r="Q1064" s="127"/>
      <c r="R1064" s="127"/>
      <c r="S1064" s="127"/>
      <c r="T1064" s="127"/>
      <c r="U1064" s="127"/>
      <c r="V1064" s="127"/>
      <c r="W1064" s="162"/>
      <c r="X1064" s="124"/>
      <c r="Y1064" s="124"/>
      <c r="Z1064" s="127"/>
      <c r="AA1064" s="127"/>
      <c r="AB1064" s="127"/>
      <c r="AC1064" s="127"/>
      <c r="AD1064" s="127"/>
      <c r="AE1064" s="127"/>
    </row>
    <row r="1065" spans="1:31" s="167" customFormat="1" ht="15">
      <c r="A1065" s="125"/>
      <c r="B1065" s="165"/>
      <c r="C1065" s="127"/>
      <c r="D1065" s="127"/>
      <c r="E1065" s="127"/>
      <c r="F1065" s="127"/>
      <c r="G1065" s="127"/>
      <c r="H1065" s="115"/>
      <c r="I1065" s="127"/>
      <c r="J1065" s="127"/>
      <c r="K1065" s="127"/>
      <c r="L1065" s="127"/>
      <c r="M1065" s="127"/>
      <c r="N1065" s="127"/>
      <c r="O1065" s="127"/>
      <c r="P1065" s="115"/>
      <c r="Q1065" s="127"/>
      <c r="R1065" s="127"/>
      <c r="S1065" s="127"/>
      <c r="T1065" s="127"/>
      <c r="U1065" s="127"/>
      <c r="V1065" s="127"/>
      <c r="W1065" s="162"/>
      <c r="X1065" s="124"/>
      <c r="Y1065" s="124"/>
      <c r="Z1065" s="127"/>
      <c r="AA1065" s="127"/>
      <c r="AB1065" s="127"/>
      <c r="AC1065" s="127"/>
      <c r="AD1065" s="127"/>
      <c r="AE1065" s="127"/>
    </row>
    <row r="1066" spans="1:31" s="167" customFormat="1" ht="15">
      <c r="A1066" s="125"/>
      <c r="B1066" s="165"/>
      <c r="C1066" s="127"/>
      <c r="D1066" s="127"/>
      <c r="E1066" s="127"/>
      <c r="F1066" s="127"/>
      <c r="G1066" s="127"/>
      <c r="H1066" s="115"/>
      <c r="I1066" s="127"/>
      <c r="J1066" s="127"/>
      <c r="K1066" s="127"/>
      <c r="L1066" s="127"/>
      <c r="M1066" s="127"/>
      <c r="N1066" s="127"/>
      <c r="O1066" s="127"/>
      <c r="P1066" s="115"/>
      <c r="Q1066" s="127"/>
      <c r="R1066" s="127"/>
      <c r="S1066" s="127"/>
      <c r="T1066" s="127"/>
      <c r="U1066" s="127"/>
      <c r="V1066" s="127"/>
      <c r="W1066" s="162"/>
      <c r="X1066" s="124"/>
      <c r="Y1066" s="124"/>
      <c r="Z1066" s="127"/>
      <c r="AA1066" s="127"/>
      <c r="AB1066" s="127"/>
      <c r="AC1066" s="127"/>
      <c r="AD1066" s="127"/>
      <c r="AE1066" s="127"/>
    </row>
    <row r="1067" spans="1:31" s="167" customFormat="1" ht="15">
      <c r="A1067" s="125"/>
      <c r="B1067" s="165"/>
      <c r="C1067" s="127"/>
      <c r="D1067" s="127"/>
      <c r="E1067" s="127"/>
      <c r="F1067" s="127"/>
      <c r="G1067" s="127"/>
      <c r="H1067" s="115"/>
      <c r="I1067" s="127"/>
      <c r="J1067" s="127"/>
      <c r="K1067" s="127"/>
      <c r="L1067" s="127"/>
      <c r="M1067" s="127"/>
      <c r="N1067" s="127"/>
      <c r="O1067" s="127"/>
      <c r="P1067" s="115"/>
      <c r="Q1067" s="127"/>
      <c r="R1067" s="127"/>
      <c r="S1067" s="127"/>
      <c r="T1067" s="127"/>
      <c r="U1067" s="127"/>
      <c r="V1067" s="127"/>
      <c r="W1067" s="162"/>
      <c r="X1067" s="124"/>
      <c r="Y1067" s="124"/>
      <c r="Z1067" s="127"/>
      <c r="AA1067" s="127"/>
      <c r="AB1067" s="127"/>
      <c r="AC1067" s="127"/>
      <c r="AD1067" s="127"/>
      <c r="AE1067" s="127"/>
    </row>
    <row r="1068" spans="1:31" s="167" customFormat="1" ht="15">
      <c r="A1068" s="125"/>
      <c r="B1068" s="165"/>
      <c r="C1068" s="127"/>
      <c r="D1068" s="127"/>
      <c r="E1068" s="127"/>
      <c r="F1068" s="127"/>
      <c r="G1068" s="127"/>
      <c r="H1068" s="115"/>
      <c r="I1068" s="127"/>
      <c r="J1068" s="127"/>
      <c r="K1068" s="127"/>
      <c r="L1068" s="127"/>
      <c r="M1068" s="127"/>
      <c r="N1068" s="127"/>
      <c r="O1068" s="127"/>
      <c r="P1068" s="115"/>
      <c r="Q1068" s="127"/>
      <c r="R1068" s="127"/>
      <c r="S1068" s="127"/>
      <c r="T1068" s="127"/>
      <c r="U1068" s="127"/>
      <c r="V1068" s="127"/>
      <c r="W1068" s="162"/>
      <c r="X1068" s="124"/>
      <c r="Y1068" s="124"/>
      <c r="Z1068" s="127"/>
      <c r="AA1068" s="127"/>
      <c r="AB1068" s="127"/>
      <c r="AC1068" s="127"/>
      <c r="AD1068" s="127"/>
      <c r="AE1068" s="127"/>
    </row>
    <row r="1069" spans="1:31" s="167" customFormat="1" ht="15">
      <c r="A1069" s="125"/>
      <c r="B1069" s="165"/>
      <c r="C1069" s="127"/>
      <c r="D1069" s="127"/>
      <c r="E1069" s="127"/>
      <c r="F1069" s="127"/>
      <c r="G1069" s="127"/>
      <c r="H1069" s="115"/>
      <c r="I1069" s="127"/>
      <c r="J1069" s="127"/>
      <c r="K1069" s="127"/>
      <c r="L1069" s="127"/>
      <c r="M1069" s="127"/>
      <c r="N1069" s="127"/>
      <c r="O1069" s="127"/>
      <c r="P1069" s="115"/>
      <c r="Q1069" s="127"/>
      <c r="R1069" s="127"/>
      <c r="S1069" s="127"/>
      <c r="T1069" s="127"/>
      <c r="U1069" s="127"/>
      <c r="V1069" s="127"/>
      <c r="W1069" s="162"/>
      <c r="X1069" s="124"/>
      <c r="Y1069" s="124"/>
      <c r="Z1069" s="127"/>
      <c r="AA1069" s="127"/>
      <c r="AB1069" s="127"/>
      <c r="AC1069" s="127"/>
      <c r="AD1069" s="127"/>
      <c r="AE1069" s="127"/>
    </row>
    <row r="1070" spans="1:31" s="167" customFormat="1" ht="15">
      <c r="A1070" s="125"/>
      <c r="B1070" s="165"/>
      <c r="C1070" s="127"/>
      <c r="D1070" s="127"/>
      <c r="E1070" s="127"/>
      <c r="F1070" s="127"/>
      <c r="G1070" s="127"/>
      <c r="H1070" s="115"/>
      <c r="I1070" s="127"/>
      <c r="J1070" s="127"/>
      <c r="K1070" s="127"/>
      <c r="L1070" s="127"/>
      <c r="M1070" s="127"/>
      <c r="N1070" s="127"/>
      <c r="O1070" s="127"/>
      <c r="P1070" s="115"/>
      <c r="Q1070" s="127"/>
      <c r="R1070" s="127"/>
      <c r="S1070" s="127"/>
      <c r="T1070" s="127"/>
      <c r="U1070" s="127"/>
      <c r="V1070" s="127"/>
      <c r="W1070" s="162"/>
      <c r="X1070" s="124"/>
      <c r="Y1070" s="124"/>
      <c r="Z1070" s="127"/>
      <c r="AA1070" s="127"/>
      <c r="AB1070" s="127"/>
      <c r="AC1070" s="127"/>
      <c r="AD1070" s="127"/>
      <c r="AE1070" s="127"/>
    </row>
    <row r="1071" spans="1:31" s="167" customFormat="1" ht="15">
      <c r="A1071" s="125"/>
      <c r="B1071" s="165"/>
      <c r="C1071" s="127"/>
      <c r="D1071" s="127"/>
      <c r="E1071" s="127"/>
      <c r="F1071" s="127"/>
      <c r="G1071" s="127"/>
      <c r="H1071" s="115"/>
      <c r="I1071" s="127"/>
      <c r="J1071" s="127"/>
      <c r="K1071" s="127"/>
      <c r="L1071" s="127"/>
      <c r="M1071" s="127"/>
      <c r="N1071" s="127"/>
      <c r="O1071" s="127"/>
      <c r="P1071" s="115"/>
      <c r="Q1071" s="127"/>
      <c r="R1071" s="127"/>
      <c r="S1071" s="127"/>
      <c r="T1071" s="127"/>
      <c r="U1071" s="127"/>
      <c r="V1071" s="127"/>
      <c r="W1071" s="162"/>
      <c r="X1071" s="124"/>
      <c r="Y1071" s="124"/>
      <c r="Z1071" s="127"/>
      <c r="AA1071" s="127"/>
      <c r="AB1071" s="127"/>
      <c r="AC1071" s="127"/>
      <c r="AD1071" s="127"/>
      <c r="AE1071" s="127"/>
    </row>
    <row r="1072" spans="1:31" s="167" customFormat="1" ht="15">
      <c r="A1072" s="125"/>
      <c r="B1072" s="165"/>
      <c r="C1072" s="127"/>
      <c r="D1072" s="127"/>
      <c r="E1072" s="127"/>
      <c r="F1072" s="127"/>
      <c r="G1072" s="127"/>
      <c r="H1072" s="115"/>
      <c r="I1072" s="127"/>
      <c r="J1072" s="127"/>
      <c r="K1072" s="127"/>
      <c r="L1072" s="127"/>
      <c r="M1072" s="127"/>
      <c r="N1072" s="127"/>
      <c r="O1072" s="127"/>
      <c r="P1072" s="115"/>
      <c r="Q1072" s="127"/>
      <c r="R1072" s="127"/>
      <c r="S1072" s="127"/>
      <c r="T1072" s="127"/>
      <c r="U1072" s="127"/>
      <c r="V1072" s="127"/>
      <c r="W1072" s="162"/>
      <c r="X1072" s="124"/>
      <c r="Y1072" s="124"/>
      <c r="Z1072" s="127"/>
      <c r="AA1072" s="127"/>
      <c r="AB1072" s="127"/>
      <c r="AC1072" s="127"/>
      <c r="AD1072" s="127"/>
      <c r="AE1072" s="127"/>
    </row>
    <row r="1073" spans="1:31" s="167" customFormat="1" ht="15">
      <c r="A1073" s="125"/>
      <c r="B1073" s="165"/>
      <c r="C1073" s="127"/>
      <c r="D1073" s="127"/>
      <c r="E1073" s="127"/>
      <c r="F1073" s="127"/>
      <c r="G1073" s="127"/>
      <c r="H1073" s="115"/>
      <c r="I1073" s="127"/>
      <c r="J1073" s="127"/>
      <c r="K1073" s="127"/>
      <c r="L1073" s="127"/>
      <c r="M1073" s="127"/>
      <c r="N1073" s="127"/>
      <c r="O1073" s="127"/>
      <c r="P1073" s="115"/>
      <c r="Q1073" s="127"/>
      <c r="R1073" s="127"/>
      <c r="S1073" s="127"/>
      <c r="T1073" s="127"/>
      <c r="U1073" s="127"/>
      <c r="V1073" s="127"/>
      <c r="W1073" s="162"/>
      <c r="X1073" s="124"/>
      <c r="Y1073" s="124"/>
      <c r="Z1073" s="127"/>
      <c r="AA1073" s="127"/>
      <c r="AB1073" s="127"/>
      <c r="AC1073" s="127"/>
      <c r="AD1073" s="127"/>
      <c r="AE1073" s="127"/>
    </row>
    <row r="1074" spans="1:31" s="167" customFormat="1" ht="15">
      <c r="A1074" s="125"/>
      <c r="B1074" s="165"/>
      <c r="C1074" s="127"/>
      <c r="D1074" s="127"/>
      <c r="E1074" s="127"/>
      <c r="F1074" s="127"/>
      <c r="G1074" s="127"/>
      <c r="H1074" s="115"/>
      <c r="I1074" s="127"/>
      <c r="J1074" s="127"/>
      <c r="K1074" s="127"/>
      <c r="L1074" s="127"/>
      <c r="M1074" s="127"/>
      <c r="N1074" s="127"/>
      <c r="O1074" s="127"/>
      <c r="P1074" s="115"/>
      <c r="Q1074" s="127"/>
      <c r="R1074" s="127"/>
      <c r="S1074" s="127"/>
      <c r="T1074" s="127"/>
      <c r="U1074" s="127"/>
      <c r="V1074" s="127"/>
      <c r="W1074" s="162"/>
      <c r="X1074" s="124"/>
      <c r="Y1074" s="124"/>
      <c r="Z1074" s="127"/>
      <c r="AA1074" s="127"/>
      <c r="AB1074" s="127"/>
      <c r="AC1074" s="127"/>
      <c r="AD1074" s="127"/>
      <c r="AE1074" s="127"/>
    </row>
    <row r="1075" spans="1:31" s="167" customFormat="1" ht="15">
      <c r="A1075" s="125"/>
      <c r="B1075" s="165"/>
      <c r="C1075" s="127"/>
      <c r="D1075" s="127"/>
      <c r="E1075" s="127"/>
      <c r="F1075" s="127"/>
      <c r="G1075" s="127"/>
      <c r="H1075" s="115"/>
      <c r="I1075" s="127"/>
      <c r="J1075" s="127"/>
      <c r="K1075" s="127"/>
      <c r="L1075" s="127"/>
      <c r="M1075" s="127"/>
      <c r="N1075" s="127"/>
      <c r="O1075" s="127"/>
      <c r="P1075" s="115"/>
      <c r="Q1075" s="127"/>
      <c r="R1075" s="127"/>
      <c r="S1075" s="127"/>
      <c r="T1075" s="127"/>
      <c r="U1075" s="127"/>
      <c r="V1075" s="127"/>
      <c r="W1075" s="162"/>
      <c r="X1075" s="124"/>
      <c r="Y1075" s="124"/>
      <c r="Z1075" s="127"/>
      <c r="AA1075" s="127"/>
      <c r="AB1075" s="127"/>
      <c r="AC1075" s="127"/>
      <c r="AD1075" s="127"/>
      <c r="AE1075" s="127"/>
    </row>
    <row r="1076" spans="1:31" s="167" customFormat="1" ht="15">
      <c r="A1076" s="125"/>
      <c r="B1076" s="165"/>
      <c r="C1076" s="127"/>
      <c r="D1076" s="127"/>
      <c r="E1076" s="127"/>
      <c r="F1076" s="127"/>
      <c r="G1076" s="127"/>
      <c r="H1076" s="115"/>
      <c r="I1076" s="127"/>
      <c r="J1076" s="127"/>
      <c r="K1076" s="127"/>
      <c r="L1076" s="127"/>
      <c r="M1076" s="127"/>
      <c r="N1076" s="127"/>
      <c r="O1076" s="127"/>
      <c r="P1076" s="115"/>
      <c r="Q1076" s="127"/>
      <c r="R1076" s="127"/>
      <c r="S1076" s="127"/>
      <c r="T1076" s="127"/>
      <c r="U1076" s="127"/>
      <c r="V1076" s="127"/>
      <c r="W1076" s="162"/>
      <c r="X1076" s="124"/>
      <c r="Y1076" s="124"/>
      <c r="Z1076" s="127"/>
      <c r="AA1076" s="127"/>
      <c r="AB1076" s="127"/>
      <c r="AC1076" s="127"/>
      <c r="AD1076" s="127"/>
      <c r="AE1076" s="127"/>
    </row>
    <row r="1077" spans="1:31" s="167" customFormat="1" ht="15">
      <c r="A1077" s="125"/>
      <c r="B1077" s="165"/>
      <c r="C1077" s="127"/>
      <c r="D1077" s="127"/>
      <c r="E1077" s="127"/>
      <c r="F1077" s="127"/>
      <c r="G1077" s="127"/>
      <c r="H1077" s="115"/>
      <c r="I1077" s="127"/>
      <c r="J1077" s="127"/>
      <c r="K1077" s="127"/>
      <c r="L1077" s="127"/>
      <c r="M1077" s="127"/>
      <c r="N1077" s="127"/>
      <c r="O1077" s="127"/>
      <c r="P1077" s="115"/>
      <c r="Q1077" s="127"/>
      <c r="R1077" s="127"/>
      <c r="S1077" s="127"/>
      <c r="T1077" s="127"/>
      <c r="U1077" s="127"/>
      <c r="V1077" s="127"/>
      <c r="W1077" s="162"/>
      <c r="X1077" s="124"/>
      <c r="Y1077" s="124"/>
      <c r="Z1077" s="127"/>
      <c r="AA1077" s="127"/>
      <c r="AB1077" s="127"/>
      <c r="AC1077" s="127"/>
      <c r="AD1077" s="127"/>
      <c r="AE1077" s="127"/>
    </row>
    <row r="1078" spans="1:31" s="167" customFormat="1" ht="15">
      <c r="A1078" s="125"/>
      <c r="B1078" s="165"/>
      <c r="C1078" s="127"/>
      <c r="D1078" s="127"/>
      <c r="E1078" s="127"/>
      <c r="F1078" s="127"/>
      <c r="G1078" s="127"/>
      <c r="H1078" s="115"/>
      <c r="I1078" s="127"/>
      <c r="J1078" s="127"/>
      <c r="K1078" s="127"/>
      <c r="L1078" s="127"/>
      <c r="M1078" s="127"/>
      <c r="N1078" s="127"/>
      <c r="O1078" s="127"/>
      <c r="P1078" s="115"/>
      <c r="Q1078" s="127"/>
      <c r="R1078" s="127"/>
      <c r="S1078" s="127"/>
      <c r="T1078" s="127"/>
      <c r="U1078" s="127"/>
      <c r="V1078" s="127"/>
      <c r="W1078" s="162"/>
      <c r="X1078" s="124"/>
      <c r="Y1078" s="124"/>
      <c r="Z1078" s="127"/>
      <c r="AA1078" s="127"/>
      <c r="AB1078" s="127"/>
      <c r="AC1078" s="127"/>
      <c r="AD1078" s="127"/>
      <c r="AE1078" s="127"/>
    </row>
    <row r="1079" spans="1:31" s="167" customFormat="1" ht="15">
      <c r="A1079" s="125"/>
      <c r="B1079" s="165"/>
      <c r="C1079" s="127"/>
      <c r="D1079" s="127"/>
      <c r="E1079" s="127"/>
      <c r="F1079" s="127"/>
      <c r="G1079" s="127"/>
      <c r="H1079" s="115"/>
      <c r="I1079" s="127"/>
      <c r="J1079" s="127"/>
      <c r="K1079" s="127"/>
      <c r="L1079" s="127"/>
      <c r="M1079" s="127"/>
      <c r="N1079" s="127"/>
      <c r="O1079" s="127"/>
      <c r="P1079" s="115"/>
      <c r="Q1079" s="127"/>
      <c r="R1079" s="127"/>
      <c r="S1079" s="127"/>
      <c r="T1079" s="127"/>
      <c r="U1079" s="127"/>
      <c r="V1079" s="127"/>
      <c r="W1079" s="162"/>
      <c r="X1079" s="124"/>
      <c r="Y1079" s="124"/>
      <c r="Z1079" s="127"/>
      <c r="AA1079" s="127"/>
      <c r="AB1079" s="127"/>
      <c r="AC1079" s="127"/>
      <c r="AD1079" s="127"/>
      <c r="AE1079" s="127"/>
    </row>
    <row r="1080" spans="1:31" s="167" customFormat="1" ht="15">
      <c r="A1080" s="125"/>
      <c r="B1080" s="165"/>
      <c r="C1080" s="127"/>
      <c r="D1080" s="127"/>
      <c r="E1080" s="127"/>
      <c r="F1080" s="127"/>
      <c r="G1080" s="127"/>
      <c r="H1080" s="115"/>
      <c r="I1080" s="127"/>
      <c r="J1080" s="127"/>
      <c r="K1080" s="127"/>
      <c r="L1080" s="127"/>
      <c r="M1080" s="127"/>
      <c r="N1080" s="127"/>
      <c r="O1080" s="127"/>
      <c r="P1080" s="115"/>
      <c r="Q1080" s="127"/>
      <c r="R1080" s="127"/>
      <c r="S1080" s="127"/>
      <c r="T1080" s="127"/>
      <c r="U1080" s="127"/>
      <c r="V1080" s="127"/>
      <c r="W1080" s="162"/>
      <c r="X1080" s="124"/>
      <c r="Y1080" s="124"/>
      <c r="Z1080" s="127"/>
      <c r="AA1080" s="127"/>
      <c r="AB1080" s="127"/>
      <c r="AC1080" s="127"/>
      <c r="AD1080" s="127"/>
      <c r="AE1080" s="127"/>
    </row>
    <row r="1081" spans="1:31" s="167" customFormat="1" ht="15">
      <c r="A1081" s="125"/>
      <c r="B1081" s="165"/>
      <c r="C1081" s="127"/>
      <c r="D1081" s="127"/>
      <c r="E1081" s="127"/>
      <c r="F1081" s="127"/>
      <c r="G1081" s="127"/>
      <c r="H1081" s="115"/>
      <c r="I1081" s="127"/>
      <c r="J1081" s="127"/>
      <c r="K1081" s="127"/>
      <c r="L1081" s="127"/>
      <c r="M1081" s="127"/>
      <c r="N1081" s="127"/>
      <c r="O1081" s="127"/>
      <c r="P1081" s="115"/>
      <c r="Q1081" s="127"/>
      <c r="R1081" s="127"/>
      <c r="S1081" s="127"/>
      <c r="T1081" s="127"/>
      <c r="U1081" s="127"/>
      <c r="V1081" s="127"/>
      <c r="W1081" s="162"/>
      <c r="X1081" s="124"/>
      <c r="Y1081" s="124"/>
      <c r="Z1081" s="127"/>
      <c r="AA1081" s="127"/>
      <c r="AB1081" s="127"/>
      <c r="AC1081" s="127"/>
      <c r="AD1081" s="127"/>
      <c r="AE1081" s="127"/>
    </row>
    <row r="1082" spans="1:31" s="167" customFormat="1" ht="15">
      <c r="A1082" s="125"/>
      <c r="B1082" s="165"/>
      <c r="C1082" s="127"/>
      <c r="D1082" s="127"/>
      <c r="E1082" s="127"/>
      <c r="F1082" s="127"/>
      <c r="G1082" s="127"/>
      <c r="H1082" s="115"/>
      <c r="I1082" s="127"/>
      <c r="J1082" s="127"/>
      <c r="K1082" s="127"/>
      <c r="L1082" s="127"/>
      <c r="M1082" s="127"/>
      <c r="N1082" s="127"/>
      <c r="O1082" s="127"/>
      <c r="P1082" s="115"/>
      <c r="Q1082" s="127"/>
      <c r="R1082" s="127"/>
      <c r="S1082" s="127"/>
      <c r="T1082" s="127"/>
      <c r="U1082" s="127"/>
      <c r="V1082" s="127"/>
      <c r="W1082" s="162"/>
      <c r="X1082" s="124"/>
      <c r="Y1082" s="124"/>
      <c r="Z1082" s="127"/>
      <c r="AA1082" s="127"/>
      <c r="AB1082" s="127"/>
      <c r="AC1082" s="127"/>
      <c r="AD1082" s="127"/>
      <c r="AE1082" s="127"/>
    </row>
    <row r="1083" spans="1:31" s="167" customFormat="1" ht="15">
      <c r="A1083" s="125"/>
      <c r="B1083" s="165"/>
      <c r="C1083" s="127"/>
      <c r="D1083" s="127"/>
      <c r="E1083" s="127"/>
      <c r="F1083" s="127"/>
      <c r="G1083" s="127"/>
      <c r="H1083" s="115"/>
      <c r="I1083" s="127"/>
      <c r="J1083" s="127"/>
      <c r="K1083" s="127"/>
      <c r="L1083" s="127"/>
      <c r="M1083" s="127"/>
      <c r="N1083" s="127"/>
      <c r="O1083" s="127"/>
      <c r="P1083" s="115"/>
      <c r="Q1083" s="127"/>
      <c r="R1083" s="127"/>
      <c r="S1083" s="127"/>
      <c r="T1083" s="127"/>
      <c r="U1083" s="127"/>
      <c r="V1083" s="127"/>
      <c r="W1083" s="162"/>
      <c r="X1083" s="124"/>
      <c r="Y1083" s="124"/>
      <c r="Z1083" s="127"/>
      <c r="AA1083" s="127"/>
      <c r="AB1083" s="127"/>
      <c r="AC1083" s="127"/>
      <c r="AD1083" s="127"/>
      <c r="AE1083" s="127"/>
    </row>
    <row r="1084" spans="1:31" s="167" customFormat="1" ht="15">
      <c r="A1084" s="125"/>
      <c r="B1084" s="165"/>
      <c r="C1084" s="127"/>
      <c r="D1084" s="127"/>
      <c r="E1084" s="127"/>
      <c r="F1084" s="127"/>
      <c r="G1084" s="127"/>
      <c r="H1084" s="115"/>
      <c r="I1084" s="127"/>
      <c r="J1084" s="127"/>
      <c r="K1084" s="127"/>
      <c r="L1084" s="127"/>
      <c r="M1084" s="127"/>
      <c r="N1084" s="127"/>
      <c r="O1084" s="127"/>
      <c r="P1084" s="115"/>
      <c r="Q1084" s="127"/>
      <c r="R1084" s="127"/>
      <c r="S1084" s="127"/>
      <c r="T1084" s="127"/>
      <c r="U1084" s="127"/>
      <c r="V1084" s="127"/>
      <c r="W1084" s="162"/>
      <c r="X1084" s="124"/>
      <c r="Y1084" s="124"/>
      <c r="Z1084" s="127"/>
      <c r="AA1084" s="127"/>
      <c r="AB1084" s="127"/>
      <c r="AC1084" s="127"/>
      <c r="AD1084" s="127"/>
      <c r="AE1084" s="127"/>
    </row>
    <row r="1085" spans="1:31" s="167" customFormat="1" ht="15">
      <c r="A1085" s="125"/>
      <c r="B1085" s="165"/>
      <c r="C1085" s="127"/>
      <c r="D1085" s="127"/>
      <c r="E1085" s="127"/>
      <c r="F1085" s="127"/>
      <c r="G1085" s="127"/>
      <c r="H1085" s="115"/>
      <c r="I1085" s="127"/>
      <c r="J1085" s="127"/>
      <c r="K1085" s="127"/>
      <c r="L1085" s="127"/>
      <c r="M1085" s="127"/>
      <c r="N1085" s="127"/>
      <c r="O1085" s="127"/>
      <c r="P1085" s="115"/>
      <c r="Q1085" s="127"/>
      <c r="R1085" s="127"/>
      <c r="S1085" s="127"/>
      <c r="T1085" s="127"/>
      <c r="U1085" s="127"/>
      <c r="V1085" s="127"/>
      <c r="W1085" s="162"/>
      <c r="X1085" s="124"/>
      <c r="Y1085" s="124"/>
      <c r="Z1085" s="127"/>
      <c r="AA1085" s="127"/>
      <c r="AB1085" s="127"/>
      <c r="AC1085" s="127"/>
      <c r="AD1085" s="127"/>
      <c r="AE1085" s="127"/>
    </row>
    <row r="1086" spans="1:31" s="167" customFormat="1" ht="15">
      <c r="A1086" s="125"/>
      <c r="B1086" s="165"/>
      <c r="C1086" s="127"/>
      <c r="D1086" s="127"/>
      <c r="E1086" s="127"/>
      <c r="F1086" s="127"/>
      <c r="G1086" s="127"/>
      <c r="H1086" s="115"/>
      <c r="I1086" s="127"/>
      <c r="J1086" s="127"/>
      <c r="K1086" s="127"/>
      <c r="L1086" s="127"/>
      <c r="M1086" s="127"/>
      <c r="N1086" s="127"/>
      <c r="O1086" s="127"/>
      <c r="P1086" s="115"/>
      <c r="Q1086" s="127"/>
      <c r="R1086" s="127"/>
      <c r="S1086" s="127"/>
      <c r="T1086" s="127"/>
      <c r="U1086" s="127"/>
      <c r="V1086" s="127"/>
      <c r="W1086" s="162"/>
      <c r="X1086" s="124"/>
      <c r="Y1086" s="124"/>
      <c r="Z1086" s="127"/>
      <c r="AA1086" s="127"/>
      <c r="AB1086" s="127"/>
      <c r="AC1086" s="127"/>
      <c r="AD1086" s="127"/>
      <c r="AE1086" s="127"/>
    </row>
    <row r="1087" spans="1:31" s="167" customFormat="1" ht="15">
      <c r="A1087" s="125"/>
      <c r="B1087" s="165"/>
      <c r="C1087" s="127"/>
      <c r="D1087" s="127"/>
      <c r="E1087" s="127"/>
      <c r="F1087" s="127"/>
      <c r="G1087" s="127"/>
      <c r="H1087" s="115"/>
      <c r="I1087" s="127"/>
      <c r="J1087" s="127"/>
      <c r="K1087" s="127"/>
      <c r="L1087" s="127"/>
      <c r="M1087" s="127"/>
      <c r="N1087" s="127"/>
      <c r="O1087" s="127"/>
      <c r="P1087" s="115"/>
      <c r="Q1087" s="127"/>
      <c r="R1087" s="127"/>
      <c r="S1087" s="127"/>
      <c r="T1087" s="127"/>
      <c r="U1087" s="127"/>
      <c r="V1087" s="127"/>
      <c r="W1087" s="162"/>
      <c r="X1087" s="124"/>
      <c r="Y1087" s="124"/>
      <c r="Z1087" s="127"/>
      <c r="AA1087" s="127"/>
      <c r="AB1087" s="127"/>
      <c r="AC1087" s="127"/>
      <c r="AD1087" s="127"/>
      <c r="AE1087" s="127"/>
    </row>
    <row r="1088" spans="1:31" s="167" customFormat="1" ht="15">
      <c r="A1088" s="125"/>
      <c r="B1088" s="165"/>
      <c r="C1088" s="127"/>
      <c r="D1088" s="127"/>
      <c r="E1088" s="127"/>
      <c r="F1088" s="127"/>
      <c r="G1088" s="127"/>
      <c r="H1088" s="115"/>
      <c r="I1088" s="127"/>
      <c r="J1088" s="127"/>
      <c r="K1088" s="127"/>
      <c r="L1088" s="127"/>
      <c r="M1088" s="127"/>
      <c r="N1088" s="127"/>
      <c r="O1088" s="127"/>
      <c r="P1088" s="115"/>
      <c r="Q1088" s="127"/>
      <c r="R1088" s="127"/>
      <c r="S1088" s="127"/>
      <c r="T1088" s="127"/>
      <c r="U1088" s="127"/>
      <c r="V1088" s="127"/>
      <c r="W1088" s="162"/>
      <c r="X1088" s="124"/>
      <c r="Y1088" s="124"/>
      <c r="Z1088" s="127"/>
      <c r="AA1088" s="127"/>
      <c r="AB1088" s="127"/>
      <c r="AC1088" s="127"/>
      <c r="AD1088" s="127"/>
      <c r="AE1088" s="127"/>
    </row>
    <row r="1089" spans="1:31" s="167" customFormat="1" ht="15">
      <c r="A1089" s="125"/>
      <c r="B1089" s="165"/>
      <c r="C1089" s="127"/>
      <c r="D1089" s="127"/>
      <c r="E1089" s="127"/>
      <c r="F1089" s="127"/>
      <c r="G1089" s="127"/>
      <c r="H1089" s="115"/>
      <c r="I1089" s="127"/>
      <c r="J1089" s="127"/>
      <c r="K1089" s="127"/>
      <c r="L1089" s="127"/>
      <c r="M1089" s="127"/>
      <c r="N1089" s="127"/>
      <c r="O1089" s="127"/>
      <c r="P1089" s="115"/>
      <c r="Q1089" s="127"/>
      <c r="R1089" s="127"/>
      <c r="S1089" s="127"/>
      <c r="T1089" s="127"/>
      <c r="U1089" s="127"/>
      <c r="V1089" s="127"/>
      <c r="W1089" s="162"/>
      <c r="X1089" s="124"/>
      <c r="Y1089" s="124"/>
      <c r="Z1089" s="127"/>
      <c r="AA1089" s="127"/>
      <c r="AB1089" s="127"/>
      <c r="AC1089" s="127"/>
      <c r="AD1089" s="127"/>
      <c r="AE1089" s="127"/>
    </row>
    <row r="1090" spans="1:31" s="167" customFormat="1" ht="15">
      <c r="A1090" s="125"/>
      <c r="B1090" s="165"/>
      <c r="C1090" s="127"/>
      <c r="D1090" s="127"/>
      <c r="E1090" s="127"/>
      <c r="F1090" s="127"/>
      <c r="G1090" s="127"/>
      <c r="H1090" s="115"/>
      <c r="I1090" s="127"/>
      <c r="J1090" s="127"/>
      <c r="K1090" s="127"/>
      <c r="L1090" s="127"/>
      <c r="M1090" s="127"/>
      <c r="N1090" s="127"/>
      <c r="O1090" s="127"/>
      <c r="P1090" s="115"/>
      <c r="Q1090" s="127"/>
      <c r="R1090" s="127"/>
      <c r="S1090" s="127"/>
      <c r="T1090" s="127"/>
      <c r="U1090" s="127"/>
      <c r="V1090" s="127"/>
      <c r="W1090" s="162"/>
      <c r="X1090" s="124"/>
      <c r="Y1090" s="124"/>
      <c r="Z1090" s="127"/>
      <c r="AA1090" s="127"/>
      <c r="AB1090" s="127"/>
      <c r="AC1090" s="127"/>
      <c r="AD1090" s="127"/>
      <c r="AE1090" s="127"/>
    </row>
    <row r="1091" spans="1:31" s="167" customFormat="1" ht="15">
      <c r="A1091" s="125"/>
      <c r="B1091" s="165"/>
      <c r="C1091" s="127"/>
      <c r="D1091" s="127"/>
      <c r="E1091" s="127"/>
      <c r="F1091" s="127"/>
      <c r="G1091" s="127"/>
      <c r="H1091" s="115"/>
      <c r="I1091" s="127"/>
      <c r="J1091" s="127"/>
      <c r="K1091" s="127"/>
      <c r="L1091" s="127"/>
      <c r="M1091" s="127"/>
      <c r="N1091" s="127"/>
      <c r="O1091" s="127"/>
      <c r="P1091" s="115"/>
      <c r="Q1091" s="127"/>
      <c r="R1091" s="127"/>
      <c r="S1091" s="127"/>
      <c r="T1091" s="127"/>
      <c r="U1091" s="127"/>
      <c r="V1091" s="127"/>
      <c r="W1091" s="162"/>
      <c r="X1091" s="124"/>
      <c r="Y1091" s="124"/>
      <c r="Z1091" s="127"/>
      <c r="AA1091" s="127"/>
      <c r="AB1091" s="127"/>
      <c r="AC1091" s="127"/>
      <c r="AD1091" s="127"/>
      <c r="AE1091" s="127"/>
    </row>
    <row r="1092" spans="1:31" s="167" customFormat="1" ht="15">
      <c r="A1092" s="125"/>
      <c r="B1092" s="165"/>
      <c r="C1092" s="127"/>
      <c r="D1092" s="127"/>
      <c r="E1092" s="127"/>
      <c r="F1092" s="127"/>
      <c r="G1092" s="127"/>
      <c r="H1092" s="115"/>
      <c r="I1092" s="127"/>
      <c r="J1092" s="127"/>
      <c r="K1092" s="127"/>
      <c r="L1092" s="127"/>
      <c r="M1092" s="127"/>
      <c r="N1092" s="127"/>
      <c r="O1092" s="127"/>
      <c r="P1092" s="115"/>
      <c r="Q1092" s="127"/>
      <c r="R1092" s="127"/>
      <c r="S1092" s="127"/>
      <c r="T1092" s="127"/>
      <c r="U1092" s="127"/>
      <c r="V1092" s="127"/>
      <c r="W1092" s="162"/>
      <c r="X1092" s="124"/>
      <c r="Y1092" s="124"/>
      <c r="Z1092" s="127"/>
      <c r="AA1092" s="127"/>
      <c r="AB1092" s="127"/>
      <c r="AC1092" s="127"/>
      <c r="AD1092" s="127"/>
      <c r="AE1092" s="127"/>
    </row>
    <row r="1093" spans="1:31" s="167" customFormat="1" ht="15">
      <c r="A1093" s="125"/>
      <c r="B1093" s="165"/>
      <c r="C1093" s="127"/>
      <c r="D1093" s="127"/>
      <c r="E1093" s="127"/>
      <c r="F1093" s="127"/>
      <c r="G1093" s="127"/>
      <c r="H1093" s="115"/>
      <c r="I1093" s="127"/>
      <c r="J1093" s="127"/>
      <c r="K1093" s="127"/>
      <c r="L1093" s="127"/>
      <c r="M1093" s="127"/>
      <c r="N1093" s="127"/>
      <c r="O1093" s="127"/>
      <c r="P1093" s="115"/>
      <c r="Q1093" s="127"/>
      <c r="R1093" s="127"/>
      <c r="S1093" s="127"/>
      <c r="T1093" s="127"/>
      <c r="U1093" s="127"/>
      <c r="V1093" s="127"/>
      <c r="W1093" s="162"/>
      <c r="X1093" s="124"/>
      <c r="Y1093" s="124"/>
      <c r="Z1093" s="127"/>
      <c r="AA1093" s="127"/>
      <c r="AB1093" s="127"/>
      <c r="AC1093" s="127"/>
      <c r="AD1093" s="127"/>
      <c r="AE1093" s="127"/>
    </row>
    <row r="1094" spans="1:31" s="167" customFormat="1" ht="15">
      <c r="A1094" s="125"/>
      <c r="B1094" s="165"/>
      <c r="C1094" s="127"/>
      <c r="D1094" s="127"/>
      <c r="E1094" s="127"/>
      <c r="F1094" s="127"/>
      <c r="G1094" s="127"/>
      <c r="H1094" s="115"/>
      <c r="I1094" s="127"/>
      <c r="J1094" s="127"/>
      <c r="K1094" s="127"/>
      <c r="L1094" s="127"/>
      <c r="M1094" s="127"/>
      <c r="N1094" s="127"/>
      <c r="O1094" s="127"/>
      <c r="P1094" s="115"/>
      <c r="Q1094" s="127"/>
      <c r="R1094" s="127"/>
      <c r="S1094" s="127"/>
      <c r="T1094" s="127"/>
      <c r="U1094" s="127"/>
      <c r="V1094" s="127"/>
      <c r="W1094" s="162"/>
      <c r="X1094" s="124"/>
      <c r="Y1094" s="124"/>
      <c r="Z1094" s="127"/>
      <c r="AA1094" s="127"/>
      <c r="AB1094" s="127"/>
      <c r="AC1094" s="127"/>
      <c r="AD1094" s="127"/>
      <c r="AE1094" s="127"/>
    </row>
    <row r="1095" spans="1:31" s="167" customFormat="1" ht="15">
      <c r="A1095" s="125"/>
      <c r="B1095" s="165"/>
      <c r="C1095" s="127"/>
      <c r="D1095" s="127"/>
      <c r="E1095" s="127"/>
      <c r="F1095" s="127"/>
      <c r="G1095" s="127"/>
      <c r="H1095" s="115"/>
      <c r="I1095" s="127"/>
      <c r="J1095" s="127"/>
      <c r="K1095" s="127"/>
      <c r="L1095" s="127"/>
      <c r="M1095" s="127"/>
      <c r="N1095" s="127"/>
      <c r="O1095" s="127"/>
      <c r="P1095" s="115"/>
      <c r="Q1095" s="127"/>
      <c r="R1095" s="127"/>
      <c r="S1095" s="127"/>
      <c r="T1095" s="127"/>
      <c r="U1095" s="127"/>
      <c r="V1095" s="127"/>
      <c r="W1095" s="162"/>
      <c r="X1095" s="124"/>
      <c r="Y1095" s="124"/>
      <c r="Z1095" s="127"/>
      <c r="AA1095" s="127"/>
      <c r="AB1095" s="127"/>
      <c r="AC1095" s="127"/>
      <c r="AD1095" s="127"/>
      <c r="AE1095" s="127"/>
    </row>
    <row r="1096" spans="1:31" s="167" customFormat="1" ht="15">
      <c r="A1096" s="125"/>
      <c r="B1096" s="165"/>
      <c r="C1096" s="127"/>
      <c r="D1096" s="127"/>
      <c r="E1096" s="127"/>
      <c r="F1096" s="127"/>
      <c r="G1096" s="127"/>
      <c r="H1096" s="115"/>
      <c r="I1096" s="127"/>
      <c r="J1096" s="127"/>
      <c r="K1096" s="127"/>
      <c r="L1096" s="127"/>
      <c r="M1096" s="127"/>
      <c r="N1096" s="127"/>
      <c r="O1096" s="127"/>
      <c r="P1096" s="115"/>
      <c r="Q1096" s="127"/>
      <c r="R1096" s="127"/>
      <c r="S1096" s="127"/>
      <c r="T1096" s="127"/>
      <c r="U1096" s="127"/>
      <c r="V1096" s="127"/>
      <c r="W1096" s="162"/>
      <c r="X1096" s="124"/>
      <c r="Y1096" s="124"/>
      <c r="Z1096" s="127"/>
      <c r="AA1096" s="127"/>
      <c r="AB1096" s="127"/>
      <c r="AC1096" s="127"/>
      <c r="AD1096" s="127"/>
      <c r="AE1096" s="127"/>
    </row>
    <row r="1097" spans="1:31" s="167" customFormat="1" ht="15">
      <c r="A1097" s="125"/>
      <c r="B1097" s="165"/>
      <c r="C1097" s="127"/>
      <c r="D1097" s="127"/>
      <c r="E1097" s="127"/>
      <c r="F1097" s="127"/>
      <c r="G1097" s="127"/>
      <c r="H1097" s="115"/>
      <c r="I1097" s="127"/>
      <c r="J1097" s="127"/>
      <c r="K1097" s="127"/>
      <c r="L1097" s="127"/>
      <c r="M1097" s="127"/>
      <c r="N1097" s="127"/>
      <c r="O1097" s="127"/>
      <c r="P1097" s="115"/>
      <c r="Q1097" s="127"/>
      <c r="R1097" s="127"/>
      <c r="S1097" s="127"/>
      <c r="T1097" s="127"/>
      <c r="U1097" s="127"/>
      <c r="V1097" s="127"/>
      <c r="W1097" s="162"/>
      <c r="X1097" s="124"/>
      <c r="Y1097" s="124"/>
      <c r="Z1097" s="127"/>
      <c r="AA1097" s="127"/>
      <c r="AB1097" s="127"/>
      <c r="AC1097" s="127"/>
      <c r="AD1097" s="127"/>
      <c r="AE1097" s="127"/>
    </row>
    <row r="1098" spans="1:31" s="167" customFormat="1" ht="15">
      <c r="A1098" s="125"/>
      <c r="B1098" s="165"/>
      <c r="C1098" s="127"/>
      <c r="D1098" s="127"/>
      <c r="E1098" s="127"/>
      <c r="F1098" s="127"/>
      <c r="G1098" s="127"/>
      <c r="H1098" s="115"/>
      <c r="I1098" s="127"/>
      <c r="J1098" s="127"/>
      <c r="K1098" s="127"/>
      <c r="L1098" s="127"/>
      <c r="M1098" s="127"/>
      <c r="N1098" s="127"/>
      <c r="O1098" s="127"/>
      <c r="P1098" s="115"/>
      <c r="Q1098" s="127"/>
      <c r="R1098" s="127"/>
      <c r="S1098" s="127"/>
      <c r="T1098" s="127"/>
      <c r="U1098" s="127"/>
      <c r="V1098" s="127"/>
      <c r="W1098" s="162"/>
      <c r="X1098" s="124"/>
      <c r="Y1098" s="124"/>
      <c r="Z1098" s="127"/>
      <c r="AA1098" s="127"/>
      <c r="AB1098" s="127"/>
      <c r="AC1098" s="127"/>
      <c r="AD1098" s="127"/>
      <c r="AE1098" s="127"/>
    </row>
    <row r="1099" spans="1:31" s="167" customFormat="1" ht="15">
      <c r="A1099" s="125"/>
      <c r="B1099" s="165"/>
      <c r="C1099" s="127"/>
      <c r="D1099" s="127"/>
      <c r="E1099" s="127"/>
      <c r="F1099" s="127"/>
      <c r="G1099" s="127"/>
      <c r="H1099" s="115"/>
      <c r="I1099" s="127"/>
      <c r="J1099" s="127"/>
      <c r="K1099" s="127"/>
      <c r="L1099" s="127"/>
      <c r="M1099" s="127"/>
      <c r="N1099" s="127"/>
      <c r="O1099" s="127"/>
      <c r="P1099" s="115"/>
      <c r="Q1099" s="127"/>
      <c r="R1099" s="127"/>
      <c r="S1099" s="127"/>
      <c r="T1099" s="127"/>
      <c r="U1099" s="127"/>
      <c r="V1099" s="127"/>
      <c r="W1099" s="162"/>
      <c r="X1099" s="124"/>
      <c r="Y1099" s="124"/>
      <c r="Z1099" s="127"/>
      <c r="AA1099" s="127"/>
      <c r="AB1099" s="127"/>
      <c r="AC1099" s="127"/>
      <c r="AD1099" s="127"/>
      <c r="AE1099" s="127"/>
    </row>
    <row r="1100" spans="1:31" s="167" customFormat="1" ht="15">
      <c r="A1100" s="125"/>
      <c r="B1100" s="165"/>
      <c r="C1100" s="127"/>
      <c r="D1100" s="127"/>
      <c r="E1100" s="127"/>
      <c r="F1100" s="127"/>
      <c r="G1100" s="127"/>
      <c r="H1100" s="115"/>
      <c r="I1100" s="127"/>
      <c r="J1100" s="127"/>
      <c r="K1100" s="127"/>
      <c r="L1100" s="127"/>
      <c r="M1100" s="127"/>
      <c r="N1100" s="127"/>
      <c r="O1100" s="127"/>
      <c r="P1100" s="115"/>
      <c r="Q1100" s="127"/>
      <c r="R1100" s="127"/>
      <c r="S1100" s="127"/>
      <c r="T1100" s="127"/>
      <c r="U1100" s="127"/>
      <c r="V1100" s="127"/>
      <c r="W1100" s="162"/>
      <c r="X1100" s="124"/>
      <c r="Y1100" s="124"/>
      <c r="Z1100" s="127"/>
      <c r="AA1100" s="127"/>
      <c r="AB1100" s="127"/>
      <c r="AC1100" s="127"/>
      <c r="AD1100" s="127"/>
      <c r="AE1100" s="127"/>
    </row>
    <row r="1101" spans="1:31" s="167" customFormat="1" ht="15">
      <c r="A1101" s="125"/>
      <c r="B1101" s="165"/>
      <c r="C1101" s="127"/>
      <c r="D1101" s="127"/>
      <c r="E1101" s="127"/>
      <c r="F1101" s="127"/>
      <c r="G1101" s="127"/>
      <c r="H1101" s="115"/>
      <c r="I1101" s="127"/>
      <c r="J1101" s="127"/>
      <c r="K1101" s="127"/>
      <c r="L1101" s="127"/>
      <c r="M1101" s="127"/>
      <c r="N1101" s="127"/>
      <c r="O1101" s="127"/>
      <c r="P1101" s="115"/>
      <c r="Q1101" s="127"/>
      <c r="R1101" s="127"/>
      <c r="S1101" s="127"/>
      <c r="T1101" s="127"/>
      <c r="U1101" s="127"/>
      <c r="V1101" s="127"/>
      <c r="W1101" s="162"/>
      <c r="X1101" s="124"/>
      <c r="Y1101" s="124"/>
      <c r="Z1101" s="127"/>
      <c r="AA1101" s="127"/>
      <c r="AB1101" s="127"/>
      <c r="AC1101" s="127"/>
      <c r="AD1101" s="127"/>
      <c r="AE1101" s="127"/>
    </row>
    <row r="1102" spans="1:31" s="167" customFormat="1" ht="15">
      <c r="A1102" s="125"/>
      <c r="B1102" s="165"/>
      <c r="C1102" s="127"/>
      <c r="D1102" s="127"/>
      <c r="E1102" s="127"/>
      <c r="F1102" s="127"/>
      <c r="G1102" s="127"/>
      <c r="H1102" s="115"/>
      <c r="I1102" s="127"/>
      <c r="J1102" s="127"/>
      <c r="K1102" s="127"/>
      <c r="L1102" s="127"/>
      <c r="M1102" s="127"/>
      <c r="N1102" s="127"/>
      <c r="O1102" s="127"/>
      <c r="P1102" s="115"/>
      <c r="Q1102" s="127"/>
      <c r="R1102" s="127"/>
      <c r="S1102" s="127"/>
      <c r="T1102" s="127"/>
      <c r="U1102" s="127"/>
      <c r="V1102" s="127"/>
      <c r="W1102" s="162"/>
      <c r="X1102" s="124"/>
      <c r="Y1102" s="124"/>
      <c r="Z1102" s="127"/>
      <c r="AA1102" s="127"/>
      <c r="AB1102" s="127"/>
      <c r="AC1102" s="127"/>
      <c r="AD1102" s="127"/>
      <c r="AE1102" s="127"/>
    </row>
    <row r="1103" spans="1:31" s="167" customFormat="1" ht="15">
      <c r="A1103" s="125"/>
      <c r="B1103" s="165"/>
      <c r="C1103" s="127"/>
      <c r="D1103" s="127"/>
      <c r="E1103" s="127"/>
      <c r="F1103" s="127"/>
      <c r="G1103" s="127"/>
      <c r="H1103" s="115"/>
      <c r="I1103" s="127"/>
      <c r="J1103" s="127"/>
      <c r="K1103" s="127"/>
      <c r="L1103" s="127"/>
      <c r="M1103" s="127"/>
      <c r="N1103" s="127"/>
      <c r="O1103" s="127"/>
      <c r="P1103" s="115"/>
      <c r="Q1103" s="127"/>
      <c r="R1103" s="127"/>
      <c r="S1103" s="127"/>
      <c r="T1103" s="127"/>
      <c r="U1103" s="127"/>
      <c r="V1103" s="127"/>
      <c r="W1103" s="162"/>
      <c r="X1103" s="124"/>
      <c r="Y1103" s="124"/>
      <c r="Z1103" s="127"/>
      <c r="AA1103" s="127"/>
      <c r="AB1103" s="127"/>
      <c r="AC1103" s="127"/>
      <c r="AD1103" s="127"/>
      <c r="AE1103" s="127"/>
    </row>
    <row r="1104" spans="1:31" s="167" customFormat="1" ht="15">
      <c r="A1104" s="125"/>
      <c r="B1104" s="165"/>
      <c r="C1104" s="127"/>
      <c r="D1104" s="127"/>
      <c r="E1104" s="127"/>
      <c r="F1104" s="127"/>
      <c r="G1104" s="127"/>
      <c r="H1104" s="115"/>
      <c r="I1104" s="127"/>
      <c r="J1104" s="127"/>
      <c r="K1104" s="127"/>
      <c r="L1104" s="127"/>
      <c r="M1104" s="127"/>
      <c r="N1104" s="127"/>
      <c r="O1104" s="127"/>
      <c r="P1104" s="115"/>
      <c r="Q1104" s="127"/>
      <c r="R1104" s="127"/>
      <c r="S1104" s="127"/>
      <c r="T1104" s="127"/>
      <c r="U1104" s="127"/>
      <c r="V1104" s="127"/>
      <c r="W1104" s="162"/>
      <c r="X1104" s="124"/>
      <c r="Y1104" s="124"/>
      <c r="Z1104" s="127"/>
      <c r="AA1104" s="127"/>
      <c r="AB1104" s="127"/>
      <c r="AC1104" s="127"/>
      <c r="AD1104" s="127"/>
      <c r="AE1104" s="127"/>
    </row>
    <row r="1105" spans="1:31" s="167" customFormat="1" ht="15">
      <c r="A1105" s="125"/>
      <c r="B1105" s="165"/>
      <c r="C1105" s="127"/>
      <c r="D1105" s="127"/>
      <c r="E1105" s="127"/>
      <c r="F1105" s="127"/>
      <c r="G1105" s="127"/>
      <c r="H1105" s="115"/>
      <c r="I1105" s="127"/>
      <c r="J1105" s="127"/>
      <c r="K1105" s="127"/>
      <c r="L1105" s="127"/>
      <c r="M1105" s="127"/>
      <c r="N1105" s="127"/>
      <c r="O1105" s="127"/>
      <c r="P1105" s="115"/>
      <c r="Q1105" s="127"/>
      <c r="R1105" s="127"/>
      <c r="S1105" s="127"/>
      <c r="T1105" s="127"/>
      <c r="U1105" s="127"/>
      <c r="V1105" s="127"/>
      <c r="W1105" s="162"/>
      <c r="X1105" s="124"/>
      <c r="Y1105" s="124"/>
      <c r="Z1105" s="127"/>
      <c r="AA1105" s="127"/>
      <c r="AB1105" s="127"/>
      <c r="AC1105" s="127"/>
      <c r="AD1105" s="127"/>
      <c r="AE1105" s="127"/>
    </row>
    <row r="1106" spans="1:31" s="167" customFormat="1" ht="15">
      <c r="A1106" s="125"/>
      <c r="B1106" s="165"/>
      <c r="C1106" s="127"/>
      <c r="D1106" s="127"/>
      <c r="E1106" s="127"/>
      <c r="F1106" s="127"/>
      <c r="G1106" s="127"/>
      <c r="H1106" s="115"/>
      <c r="I1106" s="127"/>
      <c r="J1106" s="127"/>
      <c r="K1106" s="127"/>
      <c r="L1106" s="127"/>
      <c r="M1106" s="127"/>
      <c r="N1106" s="127"/>
      <c r="O1106" s="127"/>
      <c r="P1106" s="115"/>
      <c r="Q1106" s="127"/>
      <c r="R1106" s="127"/>
      <c r="S1106" s="127"/>
      <c r="T1106" s="127"/>
      <c r="U1106" s="127"/>
      <c r="V1106" s="127"/>
      <c r="W1106" s="162"/>
      <c r="X1106" s="124"/>
      <c r="Y1106" s="124"/>
      <c r="Z1106" s="127"/>
      <c r="AA1106" s="127"/>
      <c r="AB1106" s="127"/>
      <c r="AC1106" s="127"/>
      <c r="AD1106" s="127"/>
      <c r="AE1106" s="127"/>
    </row>
    <row r="1107" spans="1:31" s="167" customFormat="1" ht="15">
      <c r="A1107" s="125"/>
      <c r="B1107" s="165"/>
      <c r="C1107" s="127"/>
      <c r="D1107" s="127"/>
      <c r="E1107" s="127"/>
      <c r="F1107" s="127"/>
      <c r="G1107" s="127"/>
      <c r="H1107" s="115"/>
      <c r="I1107" s="127"/>
      <c r="J1107" s="127"/>
      <c r="K1107" s="127"/>
      <c r="L1107" s="127"/>
      <c r="M1107" s="127"/>
      <c r="N1107" s="127"/>
      <c r="O1107" s="127"/>
      <c r="P1107" s="115"/>
      <c r="Q1107" s="127"/>
      <c r="R1107" s="127"/>
      <c r="S1107" s="127"/>
      <c r="T1107" s="127"/>
      <c r="U1107" s="127"/>
      <c r="V1107" s="127"/>
      <c r="W1107" s="162"/>
      <c r="X1107" s="124"/>
      <c r="Y1107" s="124"/>
      <c r="Z1107" s="127"/>
      <c r="AA1107" s="127"/>
      <c r="AB1107" s="127"/>
      <c r="AC1107" s="127"/>
      <c r="AD1107" s="127"/>
      <c r="AE1107" s="127"/>
    </row>
    <row r="1108" spans="1:31" s="167" customFormat="1" ht="15">
      <c r="A1108" s="125"/>
      <c r="B1108" s="165"/>
      <c r="C1108" s="127"/>
      <c r="D1108" s="127"/>
      <c r="E1108" s="127"/>
      <c r="F1108" s="127"/>
      <c r="G1108" s="127"/>
      <c r="H1108" s="115"/>
      <c r="I1108" s="127"/>
      <c r="J1108" s="127"/>
      <c r="K1108" s="127"/>
      <c r="L1108" s="127"/>
      <c r="M1108" s="127"/>
      <c r="N1108" s="127"/>
      <c r="O1108" s="127"/>
      <c r="P1108" s="115"/>
      <c r="Q1108" s="127"/>
      <c r="R1108" s="127"/>
      <c r="S1108" s="127"/>
      <c r="T1108" s="127"/>
      <c r="U1108" s="127"/>
      <c r="V1108" s="127"/>
      <c r="W1108" s="162"/>
      <c r="X1108" s="124"/>
      <c r="Y1108" s="124"/>
      <c r="Z1108" s="127"/>
      <c r="AA1108" s="127"/>
      <c r="AB1108" s="127"/>
      <c r="AC1108" s="127"/>
      <c r="AD1108" s="127"/>
      <c r="AE1108" s="127"/>
    </row>
    <row r="1109" spans="1:31" s="167" customFormat="1" ht="15">
      <c r="A1109" s="125"/>
      <c r="B1109" s="165"/>
      <c r="C1109" s="127"/>
      <c r="D1109" s="127"/>
      <c r="E1109" s="127"/>
      <c r="F1109" s="127"/>
      <c r="G1109" s="127"/>
      <c r="H1109" s="115"/>
      <c r="I1109" s="127"/>
      <c r="J1109" s="127"/>
      <c r="K1109" s="127"/>
      <c r="L1109" s="127"/>
      <c r="M1109" s="127"/>
      <c r="N1109" s="127"/>
      <c r="O1109" s="127"/>
      <c r="P1109" s="115"/>
      <c r="Q1109" s="127"/>
      <c r="R1109" s="127"/>
      <c r="S1109" s="127"/>
      <c r="T1109" s="127"/>
      <c r="U1109" s="127"/>
      <c r="V1109" s="127"/>
      <c r="W1109" s="162"/>
      <c r="X1109" s="124"/>
      <c r="Y1109" s="124"/>
      <c r="Z1109" s="127"/>
      <c r="AA1109" s="127"/>
      <c r="AB1109" s="127"/>
      <c r="AC1109" s="127"/>
      <c r="AD1109" s="127"/>
      <c r="AE1109" s="127"/>
    </row>
    <row r="1110" spans="1:31" s="167" customFormat="1" ht="15">
      <c r="A1110" s="125"/>
      <c r="B1110" s="165"/>
      <c r="C1110" s="127"/>
      <c r="D1110" s="127"/>
      <c r="E1110" s="127"/>
      <c r="F1110" s="127"/>
      <c r="G1110" s="127"/>
      <c r="H1110" s="115"/>
      <c r="I1110" s="127"/>
      <c r="J1110" s="127"/>
      <c r="K1110" s="127"/>
      <c r="L1110" s="127"/>
      <c r="M1110" s="127"/>
      <c r="N1110" s="127"/>
      <c r="O1110" s="127"/>
      <c r="P1110" s="115"/>
      <c r="Q1110" s="127"/>
      <c r="R1110" s="127"/>
      <c r="S1110" s="127"/>
      <c r="T1110" s="127"/>
      <c r="U1110" s="127"/>
      <c r="V1110" s="127"/>
      <c r="W1110" s="162"/>
      <c r="X1110" s="124"/>
      <c r="Y1110" s="124"/>
      <c r="Z1110" s="127"/>
      <c r="AA1110" s="127"/>
      <c r="AB1110" s="127"/>
      <c r="AC1110" s="127"/>
      <c r="AD1110" s="127"/>
      <c r="AE1110" s="127"/>
    </row>
    <row r="1111" spans="1:31" s="167" customFormat="1" ht="15">
      <c r="A1111" s="125"/>
      <c r="B1111" s="165"/>
      <c r="C1111" s="127"/>
      <c r="D1111" s="127"/>
      <c r="E1111" s="127"/>
      <c r="F1111" s="127"/>
      <c r="G1111" s="127"/>
      <c r="H1111" s="115"/>
      <c r="I1111" s="127"/>
      <c r="J1111" s="127"/>
      <c r="K1111" s="127"/>
      <c r="L1111" s="127"/>
      <c r="M1111" s="127"/>
      <c r="N1111" s="127"/>
      <c r="O1111" s="127"/>
      <c r="P1111" s="115"/>
      <c r="Q1111" s="127"/>
      <c r="R1111" s="127"/>
      <c r="S1111" s="127"/>
      <c r="T1111" s="127"/>
      <c r="U1111" s="127"/>
      <c r="V1111" s="127"/>
      <c r="W1111" s="162"/>
      <c r="X1111" s="124"/>
      <c r="Y1111" s="124"/>
      <c r="Z1111" s="127"/>
      <c r="AA1111" s="127"/>
      <c r="AB1111" s="127"/>
      <c r="AC1111" s="127"/>
      <c r="AD1111" s="127"/>
      <c r="AE1111" s="127"/>
    </row>
    <row r="1112" spans="1:31" s="167" customFormat="1" ht="15">
      <c r="A1112" s="125"/>
      <c r="B1112" s="165"/>
      <c r="C1112" s="127"/>
      <c r="D1112" s="127"/>
      <c r="E1112" s="127"/>
      <c r="F1112" s="127"/>
      <c r="G1112" s="127"/>
      <c r="H1112" s="115"/>
      <c r="I1112" s="127"/>
      <c r="J1112" s="127"/>
      <c r="K1112" s="127"/>
      <c r="L1112" s="127"/>
      <c r="M1112" s="127"/>
      <c r="N1112" s="127"/>
      <c r="O1112" s="127"/>
      <c r="P1112" s="115"/>
      <c r="Q1112" s="127"/>
      <c r="R1112" s="127"/>
      <c r="S1112" s="127"/>
      <c r="T1112" s="127"/>
      <c r="U1112" s="127"/>
      <c r="V1112" s="127"/>
      <c r="W1112" s="162"/>
      <c r="X1112" s="124"/>
      <c r="Y1112" s="124"/>
      <c r="Z1112" s="127"/>
      <c r="AA1112" s="127"/>
      <c r="AB1112" s="127"/>
      <c r="AC1112" s="127"/>
      <c r="AD1112" s="127"/>
      <c r="AE1112" s="127"/>
    </row>
    <row r="1113" spans="1:32" s="167" customFormat="1" ht="15">
      <c r="A1113" s="125"/>
      <c r="B1113" s="165"/>
      <c r="C1113" s="127"/>
      <c r="D1113" s="127"/>
      <c r="E1113" s="127"/>
      <c r="F1113" s="127"/>
      <c r="G1113" s="127"/>
      <c r="H1113" s="115"/>
      <c r="I1113" s="127"/>
      <c r="J1113" s="127"/>
      <c r="K1113" s="127"/>
      <c r="L1113" s="127"/>
      <c r="M1113" s="127"/>
      <c r="N1113" s="127"/>
      <c r="O1113" s="127"/>
      <c r="P1113" s="115"/>
      <c r="Q1113" s="127"/>
      <c r="R1113" s="127"/>
      <c r="S1113" s="127"/>
      <c r="T1113" s="127"/>
      <c r="U1113" s="127"/>
      <c r="V1113" s="127"/>
      <c r="W1113" s="162"/>
      <c r="X1113" s="124"/>
      <c r="Y1113" s="124"/>
      <c r="Z1113" s="127"/>
      <c r="AA1113" s="127"/>
      <c r="AB1113" s="127"/>
      <c r="AC1113" s="127"/>
      <c r="AD1113" s="127"/>
      <c r="AE1113" s="127"/>
      <c r="AF1113" s="127"/>
    </row>
    <row r="1114" spans="1:32" s="167" customFormat="1" ht="15">
      <c r="A1114" s="125"/>
      <c r="B1114" s="165"/>
      <c r="C1114" s="127"/>
      <c r="D1114" s="127"/>
      <c r="E1114" s="127"/>
      <c r="F1114" s="127"/>
      <c r="G1114" s="127"/>
      <c r="H1114" s="115"/>
      <c r="I1114" s="127"/>
      <c r="J1114" s="127"/>
      <c r="K1114" s="127"/>
      <c r="L1114" s="127"/>
      <c r="M1114" s="127"/>
      <c r="N1114" s="127"/>
      <c r="O1114" s="127"/>
      <c r="P1114" s="115"/>
      <c r="Q1114" s="127"/>
      <c r="R1114" s="127"/>
      <c r="S1114" s="127"/>
      <c r="T1114" s="127"/>
      <c r="U1114" s="127"/>
      <c r="V1114" s="127"/>
      <c r="W1114" s="162"/>
      <c r="X1114" s="124"/>
      <c r="Y1114" s="124"/>
      <c r="Z1114" s="127"/>
      <c r="AA1114" s="127"/>
      <c r="AB1114" s="127"/>
      <c r="AC1114" s="127"/>
      <c r="AD1114" s="127"/>
      <c r="AE1114" s="127"/>
      <c r="AF1114" s="127"/>
    </row>
    <row r="1115" spans="1:32" s="167" customFormat="1" ht="15">
      <c r="A1115" s="125"/>
      <c r="B1115" s="165"/>
      <c r="C1115" s="127"/>
      <c r="D1115" s="127"/>
      <c r="E1115" s="127"/>
      <c r="F1115" s="127"/>
      <c r="G1115" s="127"/>
      <c r="H1115" s="115"/>
      <c r="I1115" s="127"/>
      <c r="J1115" s="127"/>
      <c r="K1115" s="127"/>
      <c r="L1115" s="127"/>
      <c r="M1115" s="127"/>
      <c r="N1115" s="127"/>
      <c r="O1115" s="127"/>
      <c r="P1115" s="115"/>
      <c r="Q1115" s="127"/>
      <c r="R1115" s="127"/>
      <c r="S1115" s="127"/>
      <c r="T1115" s="127"/>
      <c r="U1115" s="127"/>
      <c r="V1115" s="127"/>
      <c r="W1115" s="162"/>
      <c r="X1115" s="124"/>
      <c r="Y1115" s="124"/>
      <c r="Z1115" s="127"/>
      <c r="AA1115" s="127"/>
      <c r="AB1115" s="127"/>
      <c r="AC1115" s="127"/>
      <c r="AD1115" s="127"/>
      <c r="AE1115" s="127"/>
      <c r="AF1115" s="127"/>
    </row>
    <row r="1116" spans="1:32" s="167" customFormat="1" ht="15">
      <c r="A1116" s="125"/>
      <c r="B1116" s="165"/>
      <c r="C1116" s="127"/>
      <c r="D1116" s="127"/>
      <c r="E1116" s="127"/>
      <c r="F1116" s="127"/>
      <c r="G1116" s="127"/>
      <c r="H1116" s="115"/>
      <c r="I1116" s="127"/>
      <c r="J1116" s="127"/>
      <c r="K1116" s="127"/>
      <c r="L1116" s="127"/>
      <c r="M1116" s="127"/>
      <c r="N1116" s="127"/>
      <c r="O1116" s="127"/>
      <c r="P1116" s="115"/>
      <c r="Q1116" s="127"/>
      <c r="R1116" s="127"/>
      <c r="S1116" s="127"/>
      <c r="T1116" s="127"/>
      <c r="U1116" s="127"/>
      <c r="V1116" s="127"/>
      <c r="W1116" s="162"/>
      <c r="X1116" s="124"/>
      <c r="Y1116" s="124"/>
      <c r="Z1116" s="127"/>
      <c r="AA1116" s="127"/>
      <c r="AB1116" s="127"/>
      <c r="AC1116" s="127"/>
      <c r="AD1116" s="127"/>
      <c r="AE1116" s="127"/>
      <c r="AF1116" s="127"/>
    </row>
    <row r="1117" spans="1:32" s="167" customFormat="1" ht="15">
      <c r="A1117" s="125"/>
      <c r="B1117" s="165"/>
      <c r="C1117" s="127"/>
      <c r="D1117" s="127"/>
      <c r="E1117" s="127"/>
      <c r="F1117" s="127"/>
      <c r="G1117" s="127"/>
      <c r="H1117" s="115"/>
      <c r="I1117" s="127"/>
      <c r="J1117" s="127"/>
      <c r="K1117" s="127"/>
      <c r="L1117" s="127"/>
      <c r="M1117" s="127"/>
      <c r="N1117" s="127"/>
      <c r="O1117" s="127"/>
      <c r="P1117" s="115"/>
      <c r="Q1117" s="127"/>
      <c r="R1117" s="127"/>
      <c r="S1117" s="127"/>
      <c r="T1117" s="127"/>
      <c r="U1117" s="127"/>
      <c r="V1117" s="127"/>
      <c r="W1117" s="162"/>
      <c r="X1117" s="124"/>
      <c r="Y1117" s="124"/>
      <c r="Z1117" s="127"/>
      <c r="AA1117" s="127"/>
      <c r="AB1117" s="127"/>
      <c r="AC1117" s="127"/>
      <c r="AD1117" s="127"/>
      <c r="AE1117" s="127"/>
      <c r="AF1117" s="127"/>
    </row>
    <row r="1118" spans="1:32" s="167" customFormat="1" ht="15">
      <c r="A1118" s="125"/>
      <c r="B1118" s="165"/>
      <c r="C1118" s="127"/>
      <c r="D1118" s="127"/>
      <c r="E1118" s="127"/>
      <c r="F1118" s="127"/>
      <c r="G1118" s="127"/>
      <c r="H1118" s="115"/>
      <c r="I1118" s="127"/>
      <c r="J1118" s="127"/>
      <c r="K1118" s="127"/>
      <c r="L1118" s="127"/>
      <c r="M1118" s="127"/>
      <c r="N1118" s="127"/>
      <c r="O1118" s="127"/>
      <c r="P1118" s="115"/>
      <c r="Q1118" s="127"/>
      <c r="R1118" s="127"/>
      <c r="S1118" s="127"/>
      <c r="T1118" s="127"/>
      <c r="U1118" s="127"/>
      <c r="V1118" s="127"/>
      <c r="W1118" s="162"/>
      <c r="X1118" s="124"/>
      <c r="Y1118" s="124"/>
      <c r="Z1118" s="127"/>
      <c r="AA1118" s="127"/>
      <c r="AB1118" s="127"/>
      <c r="AC1118" s="127"/>
      <c r="AD1118" s="127"/>
      <c r="AE1118" s="127"/>
      <c r="AF1118" s="127"/>
    </row>
    <row r="1119" spans="1:32" s="167" customFormat="1" ht="15">
      <c r="A1119" s="125"/>
      <c r="B1119" s="165"/>
      <c r="C1119" s="127"/>
      <c r="D1119" s="127"/>
      <c r="E1119" s="127"/>
      <c r="F1119" s="127"/>
      <c r="G1119" s="127"/>
      <c r="H1119" s="115"/>
      <c r="I1119" s="127"/>
      <c r="J1119" s="127"/>
      <c r="K1119" s="127"/>
      <c r="L1119" s="127"/>
      <c r="M1119" s="127"/>
      <c r="N1119" s="127"/>
      <c r="O1119" s="127"/>
      <c r="P1119" s="115"/>
      <c r="Q1119" s="127"/>
      <c r="R1119" s="127"/>
      <c r="S1119" s="127"/>
      <c r="T1119" s="127"/>
      <c r="U1119" s="127"/>
      <c r="V1119" s="127"/>
      <c r="W1119" s="162"/>
      <c r="X1119" s="124"/>
      <c r="Y1119" s="124"/>
      <c r="Z1119" s="127"/>
      <c r="AA1119" s="127"/>
      <c r="AB1119" s="127"/>
      <c r="AC1119" s="127"/>
      <c r="AD1119" s="127"/>
      <c r="AE1119" s="127"/>
      <c r="AF1119" s="127"/>
    </row>
    <row r="1120" spans="1:32" s="167" customFormat="1" ht="15">
      <c r="A1120" s="125"/>
      <c r="B1120" s="165"/>
      <c r="C1120" s="127"/>
      <c r="D1120" s="127"/>
      <c r="E1120" s="127"/>
      <c r="F1120" s="127"/>
      <c r="G1120" s="127"/>
      <c r="H1120" s="115"/>
      <c r="I1120" s="127"/>
      <c r="J1120" s="127"/>
      <c r="K1120" s="127"/>
      <c r="L1120" s="127"/>
      <c r="M1120" s="127"/>
      <c r="N1120" s="127"/>
      <c r="O1120" s="127"/>
      <c r="P1120" s="115"/>
      <c r="Q1120" s="127"/>
      <c r="R1120" s="127"/>
      <c r="S1120" s="127"/>
      <c r="T1120" s="127"/>
      <c r="U1120" s="127"/>
      <c r="V1120" s="127"/>
      <c r="W1120" s="162"/>
      <c r="X1120" s="124"/>
      <c r="Y1120" s="124"/>
      <c r="Z1120" s="127"/>
      <c r="AA1120" s="127"/>
      <c r="AB1120" s="127"/>
      <c r="AC1120" s="127"/>
      <c r="AD1120" s="127"/>
      <c r="AE1120" s="127"/>
      <c r="AF1120" s="127"/>
    </row>
    <row r="1121" spans="1:32" s="167" customFormat="1" ht="15">
      <c r="A1121" s="125"/>
      <c r="B1121" s="165"/>
      <c r="C1121" s="127"/>
      <c r="D1121" s="127"/>
      <c r="E1121" s="127"/>
      <c r="F1121" s="127"/>
      <c r="G1121" s="127"/>
      <c r="H1121" s="115"/>
      <c r="I1121" s="127"/>
      <c r="J1121" s="127"/>
      <c r="K1121" s="127"/>
      <c r="L1121" s="127"/>
      <c r="M1121" s="127"/>
      <c r="N1121" s="127"/>
      <c r="O1121" s="127"/>
      <c r="P1121" s="115"/>
      <c r="Q1121" s="127"/>
      <c r="R1121" s="127"/>
      <c r="S1121" s="127"/>
      <c r="T1121" s="127"/>
      <c r="U1121" s="127"/>
      <c r="V1121" s="127"/>
      <c r="W1121" s="162"/>
      <c r="X1121" s="124"/>
      <c r="Y1121" s="124"/>
      <c r="Z1121" s="127"/>
      <c r="AA1121" s="127"/>
      <c r="AB1121" s="127"/>
      <c r="AC1121" s="127"/>
      <c r="AD1121" s="127"/>
      <c r="AE1121" s="127"/>
      <c r="AF1121" s="127"/>
    </row>
    <row r="1122" spans="1:32" s="167" customFormat="1" ht="15">
      <c r="A1122" s="125"/>
      <c r="B1122" s="165"/>
      <c r="C1122" s="127"/>
      <c r="D1122" s="127"/>
      <c r="E1122" s="127"/>
      <c r="F1122" s="127"/>
      <c r="G1122" s="127"/>
      <c r="H1122" s="115"/>
      <c r="I1122" s="127"/>
      <c r="J1122" s="127"/>
      <c r="K1122" s="127"/>
      <c r="L1122" s="127"/>
      <c r="M1122" s="127"/>
      <c r="N1122" s="127"/>
      <c r="O1122" s="127"/>
      <c r="P1122" s="115"/>
      <c r="Q1122" s="127"/>
      <c r="R1122" s="127"/>
      <c r="S1122" s="127"/>
      <c r="T1122" s="127"/>
      <c r="U1122" s="127"/>
      <c r="V1122" s="127"/>
      <c r="W1122" s="162"/>
      <c r="X1122" s="124"/>
      <c r="Y1122" s="124"/>
      <c r="Z1122" s="127"/>
      <c r="AA1122" s="127"/>
      <c r="AB1122" s="127"/>
      <c r="AC1122" s="127"/>
      <c r="AD1122" s="127"/>
      <c r="AE1122" s="127"/>
      <c r="AF1122" s="127"/>
    </row>
    <row r="1123" spans="1:32" s="167" customFormat="1" ht="15">
      <c r="A1123" s="125"/>
      <c r="B1123" s="165"/>
      <c r="C1123" s="127"/>
      <c r="D1123" s="127"/>
      <c r="E1123" s="127"/>
      <c r="F1123" s="127"/>
      <c r="G1123" s="127"/>
      <c r="H1123" s="115"/>
      <c r="I1123" s="127"/>
      <c r="J1123" s="127"/>
      <c r="K1123" s="127"/>
      <c r="L1123" s="127"/>
      <c r="M1123" s="127"/>
      <c r="N1123" s="127"/>
      <c r="O1123" s="127"/>
      <c r="P1123" s="115"/>
      <c r="Q1123" s="127"/>
      <c r="R1123" s="127"/>
      <c r="S1123" s="127"/>
      <c r="T1123" s="127"/>
      <c r="U1123" s="127"/>
      <c r="V1123" s="127"/>
      <c r="W1123" s="162"/>
      <c r="X1123" s="124"/>
      <c r="Y1123" s="124"/>
      <c r="Z1123" s="127"/>
      <c r="AA1123" s="127"/>
      <c r="AB1123" s="127"/>
      <c r="AC1123" s="127"/>
      <c r="AD1123" s="127"/>
      <c r="AE1123" s="127"/>
      <c r="AF1123" s="127"/>
    </row>
    <row r="1124" spans="1:32" s="167" customFormat="1" ht="15">
      <c r="A1124" s="125"/>
      <c r="B1124" s="165"/>
      <c r="C1124" s="127"/>
      <c r="D1124" s="127"/>
      <c r="E1124" s="127"/>
      <c r="F1124" s="127"/>
      <c r="G1124" s="127"/>
      <c r="H1124" s="115"/>
      <c r="I1124" s="127"/>
      <c r="J1124" s="127"/>
      <c r="K1124" s="127"/>
      <c r="L1124" s="127"/>
      <c r="M1124" s="127"/>
      <c r="N1124" s="127"/>
      <c r="O1124" s="127"/>
      <c r="P1124" s="115"/>
      <c r="Q1124" s="127"/>
      <c r="R1124" s="127"/>
      <c r="S1124" s="127"/>
      <c r="T1124" s="127"/>
      <c r="U1124" s="127"/>
      <c r="V1124" s="127"/>
      <c r="W1124" s="162"/>
      <c r="X1124" s="124"/>
      <c r="Y1124" s="124"/>
      <c r="Z1124" s="127"/>
      <c r="AA1124" s="127"/>
      <c r="AB1124" s="127"/>
      <c r="AC1124" s="127"/>
      <c r="AD1124" s="127"/>
      <c r="AE1124" s="127"/>
      <c r="AF1124" s="127"/>
    </row>
    <row r="1125" spans="1:32" s="167" customFormat="1" ht="15">
      <c r="A1125" s="125"/>
      <c r="B1125" s="165"/>
      <c r="C1125" s="127"/>
      <c r="D1125" s="127"/>
      <c r="E1125" s="127"/>
      <c r="F1125" s="127"/>
      <c r="G1125" s="127"/>
      <c r="H1125" s="115"/>
      <c r="I1125" s="127"/>
      <c r="J1125" s="127"/>
      <c r="K1125" s="127"/>
      <c r="L1125" s="127"/>
      <c r="M1125" s="127"/>
      <c r="N1125" s="127"/>
      <c r="O1125" s="127"/>
      <c r="P1125" s="115"/>
      <c r="Q1125" s="127"/>
      <c r="R1125" s="127"/>
      <c r="S1125" s="127"/>
      <c r="T1125" s="127"/>
      <c r="U1125" s="127"/>
      <c r="V1125" s="127"/>
      <c r="W1125" s="162"/>
      <c r="X1125" s="124"/>
      <c r="Y1125" s="124"/>
      <c r="Z1125" s="127"/>
      <c r="AA1125" s="127"/>
      <c r="AB1125" s="127"/>
      <c r="AC1125" s="127"/>
      <c r="AD1125" s="127"/>
      <c r="AE1125" s="127"/>
      <c r="AF1125" s="127"/>
    </row>
    <row r="1126" spans="1:32" s="167" customFormat="1" ht="15">
      <c r="A1126" s="125"/>
      <c r="B1126" s="165"/>
      <c r="C1126" s="127"/>
      <c r="D1126" s="127"/>
      <c r="E1126" s="127"/>
      <c r="F1126" s="127"/>
      <c r="G1126" s="127"/>
      <c r="H1126" s="115"/>
      <c r="I1126" s="127"/>
      <c r="J1126" s="127"/>
      <c r="K1126" s="127"/>
      <c r="L1126" s="127"/>
      <c r="M1126" s="127"/>
      <c r="N1126" s="127"/>
      <c r="O1126" s="127"/>
      <c r="P1126" s="115"/>
      <c r="Q1126" s="127"/>
      <c r="R1126" s="127"/>
      <c r="S1126" s="127"/>
      <c r="T1126" s="127"/>
      <c r="U1126" s="127"/>
      <c r="V1126" s="127"/>
      <c r="W1126" s="162"/>
      <c r="X1126" s="124"/>
      <c r="Y1126" s="124"/>
      <c r="Z1126" s="127"/>
      <c r="AA1126" s="127"/>
      <c r="AB1126" s="127"/>
      <c r="AC1126" s="127"/>
      <c r="AD1126" s="127"/>
      <c r="AE1126" s="127"/>
      <c r="AF1126" s="127"/>
    </row>
    <row r="1127" spans="1:32" s="167" customFormat="1" ht="15">
      <c r="A1127" s="125"/>
      <c r="B1127" s="165"/>
      <c r="C1127" s="127"/>
      <c r="D1127" s="127"/>
      <c r="E1127" s="127"/>
      <c r="F1127" s="127"/>
      <c r="G1127" s="127"/>
      <c r="H1127" s="115"/>
      <c r="I1127" s="127"/>
      <c r="J1127" s="127"/>
      <c r="K1127" s="127"/>
      <c r="L1127" s="127"/>
      <c r="M1127" s="127"/>
      <c r="N1127" s="127"/>
      <c r="O1127" s="127"/>
      <c r="P1127" s="115"/>
      <c r="Q1127" s="127"/>
      <c r="R1127" s="127"/>
      <c r="S1127" s="127"/>
      <c r="T1127" s="127"/>
      <c r="U1127" s="127"/>
      <c r="V1127" s="127"/>
      <c r="W1127" s="162"/>
      <c r="X1127" s="124"/>
      <c r="Y1127" s="124"/>
      <c r="Z1127" s="127"/>
      <c r="AA1127" s="127"/>
      <c r="AB1127" s="127"/>
      <c r="AC1127" s="127"/>
      <c r="AD1127" s="127"/>
      <c r="AE1127" s="127"/>
      <c r="AF1127" s="127"/>
    </row>
    <row r="1128" spans="1:32" s="167" customFormat="1" ht="15">
      <c r="A1128" s="125"/>
      <c r="B1128" s="165"/>
      <c r="C1128" s="127"/>
      <c r="D1128" s="127"/>
      <c r="E1128" s="127"/>
      <c r="F1128" s="127"/>
      <c r="G1128" s="127"/>
      <c r="H1128" s="115"/>
      <c r="I1128" s="127"/>
      <c r="J1128" s="127"/>
      <c r="K1128" s="127"/>
      <c r="L1128" s="127"/>
      <c r="M1128" s="127"/>
      <c r="N1128" s="127"/>
      <c r="O1128" s="127"/>
      <c r="P1128" s="115"/>
      <c r="Q1128" s="127"/>
      <c r="R1128" s="127"/>
      <c r="S1128" s="127"/>
      <c r="T1128" s="127"/>
      <c r="U1128" s="127"/>
      <c r="V1128" s="127"/>
      <c r="W1128" s="162"/>
      <c r="X1128" s="124"/>
      <c r="Y1128" s="124"/>
      <c r="Z1128" s="127"/>
      <c r="AA1128" s="127"/>
      <c r="AB1128" s="127"/>
      <c r="AC1128" s="127"/>
      <c r="AD1128" s="127"/>
      <c r="AE1128" s="127"/>
      <c r="AF1128" s="127"/>
    </row>
    <row r="1129" spans="1:32" s="167" customFormat="1" ht="15">
      <c r="A1129" s="125"/>
      <c r="B1129" s="165"/>
      <c r="C1129" s="127"/>
      <c r="D1129" s="127"/>
      <c r="E1129" s="127"/>
      <c r="F1129" s="127"/>
      <c r="G1129" s="127"/>
      <c r="H1129" s="115"/>
      <c r="I1129" s="127"/>
      <c r="J1129" s="127"/>
      <c r="K1129" s="127"/>
      <c r="L1129" s="127"/>
      <c r="M1129" s="127"/>
      <c r="N1129" s="127"/>
      <c r="O1129" s="127"/>
      <c r="P1129" s="115"/>
      <c r="Q1129" s="127"/>
      <c r="R1129" s="127"/>
      <c r="S1129" s="127"/>
      <c r="T1129" s="127"/>
      <c r="U1129" s="127"/>
      <c r="V1129" s="127"/>
      <c r="W1129" s="162"/>
      <c r="X1129" s="124"/>
      <c r="Y1129" s="124"/>
      <c r="Z1129" s="127"/>
      <c r="AA1129" s="127"/>
      <c r="AB1129" s="127"/>
      <c r="AC1129" s="127"/>
      <c r="AD1129" s="127"/>
      <c r="AE1129" s="127"/>
      <c r="AF1129" s="127"/>
    </row>
    <row r="1130" spans="1:32" s="167" customFormat="1" ht="15">
      <c r="A1130" s="125"/>
      <c r="B1130" s="165"/>
      <c r="C1130" s="127"/>
      <c r="D1130" s="127"/>
      <c r="E1130" s="127"/>
      <c r="F1130" s="127"/>
      <c r="G1130" s="127"/>
      <c r="H1130" s="115"/>
      <c r="I1130" s="127"/>
      <c r="J1130" s="127"/>
      <c r="K1130" s="127"/>
      <c r="L1130" s="127"/>
      <c r="M1130" s="127"/>
      <c r="N1130" s="127"/>
      <c r="O1130" s="127"/>
      <c r="P1130" s="115"/>
      <c r="Q1130" s="127"/>
      <c r="R1130" s="127"/>
      <c r="S1130" s="127"/>
      <c r="T1130" s="127"/>
      <c r="U1130" s="127"/>
      <c r="V1130" s="127"/>
      <c r="W1130" s="162"/>
      <c r="X1130" s="124"/>
      <c r="Y1130" s="124"/>
      <c r="Z1130" s="127"/>
      <c r="AA1130" s="127"/>
      <c r="AB1130" s="127"/>
      <c r="AC1130" s="127"/>
      <c r="AD1130" s="127"/>
      <c r="AE1130" s="127"/>
      <c r="AF1130" s="127"/>
    </row>
  </sheetData>
  <sheetProtection/>
  <dataValidations count="1">
    <dataValidation allowBlank="1" sqref="C41 A44:H49 C39 I44 C43 I46:I49 C22:D22 H22 B32:B35 E32:E35 S24:IV35 J32:J35 O32:O35 A24:A35 A22:B23 E22:E23 I22:J23 A1:IV21 O22:O23 A42:K42 M42:IV42 A40:K40 M40:IV40 J44:K49 M44:IV49 P32:Q33 M37:IV38 H24:I35 K32:K33 J24:K31 P22:Q22 K22 A37:K38 B24:E31 C32:D33 N22 N32:N33 N24:Q31 A51:IV54 A143:IV65536 C95:P95 C132:P132 C55:J55 A55:B142 K55:P57 Q55:IV142"/>
  </dataValidations>
  <printOptions/>
  <pageMargins left="0.3937007874015748" right="0.3937007874015748" top="0.984251968503937" bottom="0.1968503937007874" header="0.1968503937007874" footer="0.3937007874015748"/>
  <pageSetup horizontalDpi="120" verticalDpi="120" orientation="portrait" paperSize="9" scale="65" r:id="rId4"/>
  <headerFooter alignWithMargins="0">
    <oddFooter>&amp;LОБЯЗАТЕЛЬНАЯ ПРОГРАММА
, стартовый лист&amp;CModified: 13.02.2019 10:10:33&amp;RСтраница &amp;P из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82"/>
  <sheetViews>
    <sheetView zoomScale="75" zoomScaleNormal="75" zoomScalePageLayoutView="0" workbookViewId="0" topLeftCell="A425">
      <selection activeCell="I449" sqref="I449:N449"/>
    </sheetView>
  </sheetViews>
  <sheetFormatPr defaultColWidth="9.125" defaultRowHeight="12.75" outlineLevelRow="3"/>
  <cols>
    <col min="1" max="1" width="6.125" style="126" customWidth="1"/>
    <col min="2" max="2" width="5.375" style="166" customWidth="1"/>
    <col min="3" max="3" width="15.875" style="167" customWidth="1"/>
    <col min="4" max="6" width="5.625" style="167" customWidth="1"/>
    <col min="7" max="7" width="9.625" style="167" customWidth="1"/>
    <col min="8" max="8" width="6.75390625" style="168" customWidth="1"/>
    <col min="9" max="15" width="5.75390625" style="167" customWidth="1"/>
    <col min="16" max="16" width="5.75390625" style="168" customWidth="1"/>
    <col min="17" max="17" width="5.75390625" style="167" customWidth="1"/>
    <col min="18" max="18" width="3.625" style="167" customWidth="1"/>
    <col min="19" max="19" width="9.625" style="168" customWidth="1"/>
    <col min="20" max="20" width="5.375" style="175" bestFit="1" customWidth="1"/>
    <col min="21" max="21" width="12.00390625" style="167" hidden="1" customWidth="1"/>
    <col min="22" max="22" width="11.125" style="168" customWidth="1"/>
    <col min="23" max="23" width="9.125" style="171" hidden="1" customWidth="1"/>
    <col min="24" max="25" width="9.125" style="172" hidden="1" customWidth="1"/>
    <col min="26" max="26" width="9.125" style="167" hidden="1" customWidth="1"/>
    <col min="27" max="27" width="19.50390625" style="167" hidden="1" customWidth="1"/>
    <col min="28" max="31" width="9.125" style="167" hidden="1" customWidth="1"/>
    <col min="32" max="36" width="9.125" style="167" customWidth="1"/>
    <col min="37" max="40" width="0" style="167" hidden="1" customWidth="1"/>
    <col min="41" max="16384" width="9.125" style="167" customWidth="1"/>
  </cols>
  <sheetData>
    <row r="1" spans="1:40" s="133" customFormat="1" ht="17.25" outlineLevel="1">
      <c r="A1" s="265"/>
      <c r="B1" s="266"/>
      <c r="C1" s="207"/>
      <c r="D1" s="207"/>
      <c r="E1" s="207"/>
      <c r="F1" s="207"/>
      <c r="G1" s="207"/>
      <c r="H1" s="205" t="s">
        <v>77</v>
      </c>
      <c r="I1" s="264">
        <v>0</v>
      </c>
      <c r="J1" s="264">
        <v>0</v>
      </c>
      <c r="K1" s="264">
        <v>0</v>
      </c>
      <c r="L1" s="264">
        <v>0</v>
      </c>
      <c r="M1" s="264">
        <v>0</v>
      </c>
      <c r="N1" s="264">
        <v>0</v>
      </c>
      <c r="O1" s="264"/>
      <c r="P1" s="264"/>
      <c r="Q1" s="264"/>
      <c r="R1" s="206"/>
      <c r="S1" s="222">
        <f>ROUND((SUM(I1:O1,-(MAX(I1:O1)),-(MIN(I1:O1)))/(JUDGES_COUNT-2))*FIGDD1,4)</f>
        <v>0</v>
      </c>
      <c r="T1" s="209"/>
      <c r="U1" s="223">
        <f>ROUND(((SUM(S2:S5))/FIGSDD)*10,4)+SUM(T2:T5)</f>
        <v>0</v>
      </c>
      <c r="V1" s="223">
        <f>ROUND(U1*FIGS_PART,4)</f>
        <v>0</v>
      </c>
      <c r="W1" s="138">
        <f>U1</f>
        <v>0</v>
      </c>
      <c r="X1" s="139"/>
      <c r="Y1" s="139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>
        <f>COUNTIF(AK$55:AK$582,"&gt;0")</f>
        <v>79</v>
      </c>
      <c r="AL1" s="134">
        <f>COUNTIF(AL$55:AL$582,"&gt;0")</f>
        <v>77</v>
      </c>
      <c r="AM1" s="133">
        <f>COUNTIF(AM$55:AM$582,"&gt;0")</f>
        <v>78</v>
      </c>
      <c r="AN1" s="133">
        <f>COUNTIF(AN$55:AN$582,"&gt;0")</f>
        <v>79</v>
      </c>
    </row>
    <row r="2" spans="1:38" s="133" customFormat="1" ht="17.25" outlineLevel="1">
      <c r="A2" s="267"/>
      <c r="B2" s="233"/>
      <c r="C2" s="207"/>
      <c r="D2" s="207"/>
      <c r="E2" s="207"/>
      <c r="F2" s="207"/>
      <c r="G2" s="207"/>
      <c r="H2" s="205" t="s">
        <v>78</v>
      </c>
      <c r="I2" s="264">
        <v>0</v>
      </c>
      <c r="J2" s="264">
        <v>0</v>
      </c>
      <c r="K2" s="264">
        <v>0</v>
      </c>
      <c r="L2" s="264">
        <v>0</v>
      </c>
      <c r="M2" s="264">
        <v>0</v>
      </c>
      <c r="N2" s="264">
        <v>0</v>
      </c>
      <c r="O2" s="264"/>
      <c r="P2" s="264"/>
      <c r="Q2" s="264"/>
      <c r="R2" s="206"/>
      <c r="S2" s="222">
        <f>ROUND((SUM(I2:O2,-(MAX(I2:O2)),-(MIN(I2:O2)))/(JUDGES_COUNT-2))*FIGDD2,4)</f>
        <v>0</v>
      </c>
      <c r="T2" s="209"/>
      <c r="U2" s="207"/>
      <c r="W2" s="138"/>
      <c r="X2" s="139"/>
      <c r="Y2" s="139"/>
      <c r="AA2" s="183" t="s">
        <v>13</v>
      </c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s="133" customFormat="1" ht="17.25" outlineLevel="1">
      <c r="A3" s="265"/>
      <c r="B3" s="266"/>
      <c r="C3" s="207"/>
      <c r="D3" s="207"/>
      <c r="E3" s="207"/>
      <c r="F3" s="207"/>
      <c r="G3" s="207"/>
      <c r="H3" s="205" t="s">
        <v>79</v>
      </c>
      <c r="I3" s="264">
        <v>0</v>
      </c>
      <c r="J3" s="264">
        <v>0</v>
      </c>
      <c r="K3" s="264">
        <v>0</v>
      </c>
      <c r="L3" s="264">
        <v>0</v>
      </c>
      <c r="M3" s="264">
        <v>0</v>
      </c>
      <c r="N3" s="264">
        <v>0</v>
      </c>
      <c r="O3" s="264"/>
      <c r="P3" s="264"/>
      <c r="Q3" s="264"/>
      <c r="R3" s="206"/>
      <c r="S3" s="222">
        <f>ROUND((SUM(I3:O3,-(MAX(I3:O3)),-(MIN(I3:O3)))/(JUDGES_COUNT-2))*FIGDD3,4)</f>
        <v>0</v>
      </c>
      <c r="T3" s="209"/>
      <c r="U3" s="208"/>
      <c r="V3" s="134"/>
      <c r="W3" s="138"/>
      <c r="X3" s="139"/>
      <c r="Y3" s="139"/>
      <c r="AA3" s="194">
        <v>6</v>
      </c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1:38" s="133" customFormat="1" ht="17.25" outlineLevel="1">
      <c r="A4" s="265"/>
      <c r="B4" s="266"/>
      <c r="C4" s="207"/>
      <c r="D4" s="207"/>
      <c r="E4" s="207"/>
      <c r="F4" s="207"/>
      <c r="G4" s="207"/>
      <c r="H4" s="205" t="s">
        <v>80</v>
      </c>
      <c r="I4" s="264">
        <v>0</v>
      </c>
      <c r="J4" s="264">
        <v>0</v>
      </c>
      <c r="K4" s="264">
        <v>0</v>
      </c>
      <c r="L4" s="264">
        <v>0</v>
      </c>
      <c r="M4" s="264">
        <v>0</v>
      </c>
      <c r="N4" s="264">
        <v>0</v>
      </c>
      <c r="O4" s="264"/>
      <c r="P4" s="264"/>
      <c r="Q4" s="264"/>
      <c r="R4" s="207"/>
      <c r="S4" s="222">
        <f>ROUND((SUM(I4:O4,-(MAX(I4:O4)),-(MIN(I4:O4)))/(JUDGES_COUNT-2))*FIGDD4,4)</f>
        <v>0</v>
      </c>
      <c r="T4" s="209"/>
      <c r="U4" s="134"/>
      <c r="V4" s="134"/>
      <c r="W4" s="138"/>
      <c r="X4" s="139"/>
      <c r="Y4" s="139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25" s="143" customFormat="1" ht="17.25">
      <c r="A5" s="241"/>
      <c r="B5" s="242" t="str">
        <f>JUDGESLIST_01</f>
        <v>ОБЯЗАТЕЛЬНАЯ ПРОГРАММА</v>
      </c>
      <c r="C5" s="230"/>
      <c r="D5" s="230"/>
      <c r="E5" s="230"/>
      <c r="F5" s="230"/>
      <c r="G5" s="230"/>
      <c r="H5" s="230"/>
      <c r="I5" s="230"/>
      <c r="J5" s="230"/>
      <c r="K5" s="243" t="s">
        <v>52</v>
      </c>
      <c r="L5" s="230"/>
      <c r="M5" s="230"/>
      <c r="N5" s="241"/>
      <c r="O5" s="230"/>
      <c r="P5" s="230"/>
      <c r="Q5" s="230"/>
      <c r="R5" s="230"/>
      <c r="S5" s="244"/>
      <c r="T5" s="245"/>
      <c r="U5" s="246"/>
      <c r="V5" s="246"/>
      <c r="W5" s="146"/>
      <c r="X5" s="142"/>
      <c r="Y5" s="142"/>
    </row>
    <row r="6" spans="1:25" s="143" customFormat="1" ht="17.25">
      <c r="A6" s="142"/>
      <c r="B6" s="224" t="s">
        <v>0</v>
      </c>
      <c r="C6" s="147"/>
      <c r="E6" s="148"/>
      <c r="F6" s="147"/>
      <c r="G6" s="147"/>
      <c r="H6" s="149"/>
      <c r="I6" s="150"/>
      <c r="J6" s="150"/>
      <c r="K6" s="224" t="s">
        <v>54</v>
      </c>
      <c r="L6" s="150"/>
      <c r="M6" s="150"/>
      <c r="N6" s="142"/>
      <c r="S6" s="156"/>
      <c r="T6" s="142"/>
      <c r="W6" s="146"/>
      <c r="X6" s="142"/>
      <c r="Y6" s="142"/>
    </row>
    <row r="7" spans="1:25" s="143" customFormat="1" ht="17.25">
      <c r="A7" s="142"/>
      <c r="B7" s="151"/>
      <c r="N7" s="152"/>
      <c r="O7" s="143" t="str">
        <f>DATE_TIME_01</f>
        <v>15.02.2019 8.00</v>
      </c>
      <c r="S7" s="156"/>
      <c r="T7" s="142"/>
      <c r="W7" s="146"/>
      <c r="X7" s="142"/>
      <c r="Y7" s="142"/>
    </row>
    <row r="8" spans="1:25" s="143" customFormat="1" ht="17.25">
      <c r="A8" s="142"/>
      <c r="B8" s="151" t="str">
        <f>SETUP!AH4</f>
        <v>Рефери</v>
      </c>
      <c r="C8" s="147"/>
      <c r="D8" s="147"/>
      <c r="F8" s="143" t="str">
        <f>SETUP!$AI$4</f>
        <v>Сенько Л.В.</v>
      </c>
      <c r="G8" s="153"/>
      <c r="H8" s="154"/>
      <c r="K8" s="143">
        <f>SETUP!$AJ$4</f>
        <v>0</v>
      </c>
      <c r="M8" s="149"/>
      <c r="N8" s="155"/>
      <c r="S8" s="156"/>
      <c r="X8" s="142"/>
      <c r="Y8" s="142"/>
    </row>
    <row r="9" spans="1:25" s="143" customFormat="1" ht="17.25">
      <c r="A9" s="142"/>
      <c r="B9" s="151" t="str">
        <f>SETUP!AH5</f>
        <v>Ассистент рефери</v>
      </c>
      <c r="F9" s="143" t="str">
        <f>SETUP!$AI$5</f>
        <v>Чехович Т.И.</v>
      </c>
      <c r="K9" s="143">
        <f>SETUP!$AJ$5</f>
        <v>0</v>
      </c>
      <c r="N9" s="155"/>
      <c r="S9" s="156"/>
      <c r="X9" s="142"/>
      <c r="Y9" s="142"/>
    </row>
    <row r="10" spans="1:25" s="143" customFormat="1" ht="17.25">
      <c r="A10" s="142"/>
      <c r="B10" s="151" t="str">
        <f>SETUP!AH6</f>
        <v>Наблюдатель</v>
      </c>
      <c r="F10" s="143">
        <f>SETUP!$AI$6</f>
        <v>0</v>
      </c>
      <c r="K10" s="143">
        <f>SETUP!$AJ$6</f>
        <v>0</v>
      </c>
      <c r="S10" s="156"/>
      <c r="X10" s="142"/>
      <c r="Y10" s="142"/>
    </row>
    <row r="11" spans="1:25" s="143" customFormat="1" ht="17.25">
      <c r="A11" s="142"/>
      <c r="B11" s="151" t="str">
        <f>SETUP!AH7</f>
        <v>Главный секретарь</v>
      </c>
      <c r="C11" s="147"/>
      <c r="D11" s="147"/>
      <c r="F11" s="143" t="str">
        <f>SETUP!$AI$7</f>
        <v>Платц Е.В.</v>
      </c>
      <c r="G11" s="153"/>
      <c r="H11" s="150"/>
      <c r="I11" s="157"/>
      <c r="K11" s="143">
        <f>SETUP!$AJ$7</f>
        <v>0</v>
      </c>
      <c r="M11" s="149"/>
      <c r="N11" s="142"/>
      <c r="S11" s="156"/>
      <c r="X11" s="142"/>
      <c r="Y11" s="142"/>
    </row>
    <row r="12" spans="1:25" s="143" customFormat="1" ht="17.25">
      <c r="A12" s="142"/>
      <c r="B12" s="158"/>
      <c r="C12" s="147"/>
      <c r="D12" s="147"/>
      <c r="E12" s="153"/>
      <c r="F12" s="147"/>
      <c r="G12" s="159"/>
      <c r="I12" s="149"/>
      <c r="J12" s="150"/>
      <c r="K12" s="150"/>
      <c r="L12" s="150"/>
      <c r="M12" s="149"/>
      <c r="N12" s="142"/>
      <c r="S12" s="156"/>
      <c r="X12" s="142"/>
      <c r="Y12" s="142"/>
    </row>
    <row r="13" spans="1:25" s="143" customFormat="1" ht="17.25" outlineLevel="1">
      <c r="A13" s="142"/>
      <c r="B13" s="210" t="str">
        <f>JUDGESLIST_1</f>
        <v>БРИГАДА 1</v>
      </c>
      <c r="C13" s="150"/>
      <c r="D13" s="147"/>
      <c r="E13" s="155"/>
      <c r="H13" s="149"/>
      <c r="J13" s="210" t="str">
        <f>JUDGESLIST_2</f>
        <v>БРИГАДА 2</v>
      </c>
      <c r="M13" s="150"/>
      <c r="N13" s="149"/>
      <c r="P13" s="149"/>
      <c r="S13" s="156"/>
      <c r="X13" s="142"/>
      <c r="Y13" s="142"/>
    </row>
    <row r="14" spans="1:25" s="143" customFormat="1" ht="17.25" outlineLevel="1">
      <c r="A14" s="142" t="s">
        <v>76</v>
      </c>
      <c r="B14" s="154">
        <f>SETUP!AI8</f>
        <v>0</v>
      </c>
      <c r="C14" s="150"/>
      <c r="D14" s="147"/>
      <c r="E14" s="149">
        <f>SETUP!AJ8</f>
        <v>0</v>
      </c>
      <c r="H14" s="149"/>
      <c r="I14" s="142" t="s">
        <v>76</v>
      </c>
      <c r="J14" s="149">
        <f>SETUP!AI9</f>
        <v>0</v>
      </c>
      <c r="M14" s="150"/>
      <c r="N14" s="150"/>
      <c r="O14" s="149">
        <f>SETUP!AJ9</f>
        <v>0</v>
      </c>
      <c r="P14" s="149"/>
      <c r="S14" s="156"/>
      <c r="X14" s="142"/>
      <c r="Y14" s="142"/>
    </row>
    <row r="15" spans="1:25" s="162" customFormat="1" ht="17.25" outlineLevel="1">
      <c r="A15" s="155">
        <v>1</v>
      </c>
      <c r="B15" s="149" t="str">
        <f>SETUP!$AH$16</f>
        <v>Сахарук</v>
      </c>
      <c r="C15" s="150"/>
      <c r="D15" s="150"/>
      <c r="E15" s="149">
        <f>SETUP!$AI$16</f>
        <v>0</v>
      </c>
      <c r="H15" s="143"/>
      <c r="I15" s="155">
        <v>1</v>
      </c>
      <c r="J15" s="149" t="str">
        <f>SETUP!$AH$30</f>
        <v>Коблова</v>
      </c>
      <c r="M15" s="150"/>
      <c r="N15" s="150"/>
      <c r="O15" s="149">
        <f>SETUP!$AI$30</f>
        <v>0</v>
      </c>
      <c r="P15" s="149"/>
      <c r="X15" s="124"/>
      <c r="Y15" s="124"/>
    </row>
    <row r="16" spans="1:25" s="162" customFormat="1" ht="17.25" outlineLevel="1">
      <c r="A16" s="155">
        <v>2</v>
      </c>
      <c r="B16" s="149" t="str">
        <f>SETUP!$AH$17</f>
        <v>Лебедева</v>
      </c>
      <c r="C16" s="148"/>
      <c r="D16" s="148"/>
      <c r="E16" s="149">
        <f>SETUP!$AI$17</f>
        <v>0</v>
      </c>
      <c r="H16" s="143"/>
      <c r="I16" s="155">
        <v>2</v>
      </c>
      <c r="J16" s="149" t="str">
        <f>SETUP!$AH$31</f>
        <v>Шишко</v>
      </c>
      <c r="M16" s="148"/>
      <c r="N16" s="148"/>
      <c r="O16" s="149">
        <f>SETUP!$AI$31</f>
        <v>0</v>
      </c>
      <c r="P16" s="149"/>
      <c r="X16" s="124"/>
      <c r="Y16" s="124"/>
    </row>
    <row r="17" spans="1:25" s="162" customFormat="1" ht="17.25" outlineLevel="1">
      <c r="A17" s="155">
        <v>3</v>
      </c>
      <c r="B17" s="149" t="str">
        <f>SETUP!$AH$18</f>
        <v>Третьякова</v>
      </c>
      <c r="C17" s="148"/>
      <c r="D17" s="148"/>
      <c r="E17" s="149">
        <f>SETUP!$AI$18</f>
        <v>0</v>
      </c>
      <c r="H17" s="143"/>
      <c r="I17" s="155">
        <v>3</v>
      </c>
      <c r="J17" s="149" t="str">
        <f>SETUP!$AH$32</f>
        <v>Шкулева</v>
      </c>
      <c r="M17" s="148"/>
      <c r="N17" s="148"/>
      <c r="O17" s="149">
        <f>SETUP!$AI$32</f>
        <v>0</v>
      </c>
      <c r="P17" s="149"/>
      <c r="X17" s="124"/>
      <c r="Y17" s="124"/>
    </row>
    <row r="18" spans="1:25" s="162" customFormat="1" ht="17.25" outlineLevel="1">
      <c r="A18" s="155">
        <v>4</v>
      </c>
      <c r="B18" s="149" t="str">
        <f>SETUP!$AH$19</f>
        <v>Бичун</v>
      </c>
      <c r="C18" s="148"/>
      <c r="D18" s="148"/>
      <c r="E18" s="149">
        <f>SETUP!$AI$19</f>
        <v>0</v>
      </c>
      <c r="H18" s="143"/>
      <c r="I18" s="155">
        <v>4</v>
      </c>
      <c r="J18" s="149" t="str">
        <f>SETUP!$AH$33</f>
        <v>Гурская</v>
      </c>
      <c r="M18" s="148"/>
      <c r="N18" s="148"/>
      <c r="O18" s="149">
        <f>SETUP!$AI$33</f>
        <v>0</v>
      </c>
      <c r="P18" s="149"/>
      <c r="X18" s="124"/>
      <c r="Y18" s="124"/>
    </row>
    <row r="19" spans="1:25" s="162" customFormat="1" ht="17.25" outlineLevel="1">
      <c r="A19" s="155">
        <v>5</v>
      </c>
      <c r="B19" s="149" t="str">
        <f>SETUP!$AH$20</f>
        <v>Дехтярь</v>
      </c>
      <c r="C19" s="148"/>
      <c r="D19" s="148"/>
      <c r="E19" s="149">
        <f>SETUP!$AI$20</f>
        <v>0</v>
      </c>
      <c r="H19" s="143"/>
      <c r="I19" s="155">
        <v>5</v>
      </c>
      <c r="J19" s="149" t="str">
        <f>SETUP!$AH$34</f>
        <v>Чехович</v>
      </c>
      <c r="M19" s="148"/>
      <c r="N19" s="148"/>
      <c r="O19" s="149">
        <f>SETUP!$AI$34</f>
        <v>0</v>
      </c>
      <c r="P19" s="149"/>
      <c r="X19" s="124"/>
      <c r="Y19" s="124"/>
    </row>
    <row r="20" spans="1:25" s="162" customFormat="1" ht="15" hidden="1" outlineLevel="3">
      <c r="A20" s="155">
        <v>6</v>
      </c>
      <c r="B20" s="149" t="str">
        <f>SETUP!$AH$21</f>
        <v>Санфирова</v>
      </c>
      <c r="E20" s="149">
        <f>SETUP!$AI$21</f>
        <v>0</v>
      </c>
      <c r="H20" s="123"/>
      <c r="I20" s="155">
        <v>6</v>
      </c>
      <c r="J20" s="149" t="str">
        <f>SETUP!$AH$35</f>
        <v>Денисюк</v>
      </c>
      <c r="O20" s="149">
        <f>SETUP!$AI$35</f>
        <v>0</v>
      </c>
      <c r="X20" s="124"/>
      <c r="Y20" s="124"/>
    </row>
    <row r="21" spans="1:25" s="162" customFormat="1" ht="15" hidden="1" outlineLevel="3">
      <c r="A21" s="155">
        <v>7</v>
      </c>
      <c r="B21" s="149">
        <f>SETUP!$AH$22</f>
        <v>0</v>
      </c>
      <c r="E21" s="149">
        <f>SETUP!$AI$22</f>
        <v>0</v>
      </c>
      <c r="H21" s="123"/>
      <c r="I21" s="155">
        <v>7</v>
      </c>
      <c r="J21" s="149">
        <f>SETUP!$AH$36</f>
        <v>0</v>
      </c>
      <c r="O21" s="149">
        <f>SETUP!$AI$36</f>
        <v>0</v>
      </c>
      <c r="X21" s="124"/>
      <c r="Y21" s="124"/>
    </row>
    <row r="22" spans="1:25" s="127" customFormat="1" ht="17.25" collapsed="1">
      <c r="A22" s="155"/>
      <c r="B22" s="149"/>
      <c r="C22" s="162"/>
      <c r="D22" s="162"/>
      <c r="E22" s="149"/>
      <c r="H22" s="123"/>
      <c r="I22" s="155"/>
      <c r="J22" s="149"/>
      <c r="M22" s="162"/>
      <c r="N22" s="162"/>
      <c r="O22" s="149"/>
      <c r="P22" s="162"/>
      <c r="Q22" s="162"/>
      <c r="W22" s="162"/>
      <c r="X22" s="124"/>
      <c r="Y22" s="124"/>
    </row>
    <row r="23" spans="1:25" s="127" customFormat="1" ht="15" hidden="1">
      <c r="A23" s="155"/>
      <c r="B23" s="149"/>
      <c r="E23" s="149"/>
      <c r="H23" s="115"/>
      <c r="I23" s="155"/>
      <c r="J23" s="149"/>
      <c r="O23" s="149"/>
      <c r="P23" s="115"/>
      <c r="W23" s="162"/>
      <c r="X23" s="124"/>
      <c r="Y23" s="124"/>
    </row>
    <row r="24" spans="1:25" s="162" customFormat="1" ht="15" hidden="1" outlineLevel="2">
      <c r="A24" s="155"/>
      <c r="B24" s="210" t="str">
        <f>JUDGESLIST_3</f>
        <v>БРИГАДА 3</v>
      </c>
      <c r="C24" s="150"/>
      <c r="D24" s="147"/>
      <c r="E24" s="155"/>
      <c r="H24" s="149"/>
      <c r="I24" s="142"/>
      <c r="J24" s="210" t="str">
        <f>JUDGESLIST_4</f>
        <v>БРИГАДА 4</v>
      </c>
      <c r="O24" s="123"/>
      <c r="X24" s="124"/>
      <c r="Y24" s="124"/>
    </row>
    <row r="25" spans="1:25" s="162" customFormat="1" ht="15" hidden="1" outlineLevel="2">
      <c r="A25" s="142" t="s">
        <v>76</v>
      </c>
      <c r="B25" s="154">
        <f>SETUP!AI10</f>
        <v>0</v>
      </c>
      <c r="C25" s="150"/>
      <c r="D25" s="147"/>
      <c r="E25" s="149">
        <f>SETUP!AJ10</f>
        <v>0</v>
      </c>
      <c r="H25" s="149"/>
      <c r="I25" s="142" t="s">
        <v>76</v>
      </c>
      <c r="J25" s="149">
        <f>SETUP!AI11</f>
        <v>0</v>
      </c>
      <c r="M25" s="150"/>
      <c r="N25" s="150"/>
      <c r="O25" s="149">
        <f>SETUP!AJ11</f>
        <v>0</v>
      </c>
      <c r="P25" s="149"/>
      <c r="X25" s="124"/>
      <c r="Y25" s="124"/>
    </row>
    <row r="26" spans="1:25" s="162" customFormat="1" ht="15" hidden="1" outlineLevel="2">
      <c r="A26" s="155">
        <v>1</v>
      </c>
      <c r="B26" s="149">
        <f>SETUP!$AL$16</f>
        <v>0</v>
      </c>
      <c r="C26" s="150"/>
      <c r="D26" s="150"/>
      <c r="E26" s="149">
        <f>SETUP!$AM$16</f>
        <v>0</v>
      </c>
      <c r="H26" s="143"/>
      <c r="I26" s="155">
        <v>1</v>
      </c>
      <c r="J26" s="149">
        <f>SETUP!$AL$30</f>
        <v>0</v>
      </c>
      <c r="O26" s="149">
        <f>SETUP!$AM$30</f>
        <v>0</v>
      </c>
      <c r="X26" s="124"/>
      <c r="Y26" s="124"/>
    </row>
    <row r="27" spans="1:25" s="162" customFormat="1" ht="15" hidden="1" outlineLevel="2">
      <c r="A27" s="155">
        <v>2</v>
      </c>
      <c r="B27" s="149">
        <f>SETUP!$AL$17</f>
        <v>0</v>
      </c>
      <c r="C27" s="148"/>
      <c r="D27" s="148"/>
      <c r="E27" s="149">
        <f>SETUP!$AM$17</f>
        <v>0</v>
      </c>
      <c r="H27" s="143"/>
      <c r="I27" s="155">
        <v>2</v>
      </c>
      <c r="J27" s="149">
        <f>SETUP!$AL$31</f>
        <v>0</v>
      </c>
      <c r="M27" s="164"/>
      <c r="O27" s="149">
        <f>SETUP!$AM$31</f>
        <v>0</v>
      </c>
      <c r="X27" s="124"/>
      <c r="Y27" s="124"/>
    </row>
    <row r="28" spans="1:25" s="162" customFormat="1" ht="15" hidden="1" outlineLevel="2">
      <c r="A28" s="155">
        <v>3</v>
      </c>
      <c r="B28" s="149">
        <f>SETUP!$AL$18</f>
        <v>0</v>
      </c>
      <c r="C28" s="148"/>
      <c r="D28" s="148"/>
      <c r="E28" s="149">
        <f>SETUP!$AM$18</f>
        <v>0</v>
      </c>
      <c r="H28" s="143"/>
      <c r="I28" s="155">
        <v>3</v>
      </c>
      <c r="J28" s="149">
        <f>SETUP!$AL$32</f>
        <v>0</v>
      </c>
      <c r="O28" s="149">
        <f>SETUP!$AM$32</f>
        <v>0</v>
      </c>
      <c r="X28" s="124"/>
      <c r="Y28" s="124"/>
    </row>
    <row r="29" spans="1:25" s="162" customFormat="1" ht="15" hidden="1" outlineLevel="2">
      <c r="A29" s="155">
        <v>4</v>
      </c>
      <c r="B29" s="149">
        <f>SETUP!$AL$19</f>
        <v>0</v>
      </c>
      <c r="C29" s="148"/>
      <c r="D29" s="148"/>
      <c r="E29" s="149">
        <f>SETUP!$AM$19</f>
        <v>0</v>
      </c>
      <c r="H29" s="143"/>
      <c r="I29" s="155">
        <v>4</v>
      </c>
      <c r="J29" s="149">
        <f>SETUP!$AL$33</f>
        <v>0</v>
      </c>
      <c r="O29" s="149">
        <f>SETUP!$AM$33</f>
        <v>0</v>
      </c>
      <c r="X29" s="124"/>
      <c r="Y29" s="124"/>
    </row>
    <row r="30" spans="1:25" s="162" customFormat="1" ht="15" hidden="1" outlineLevel="2">
      <c r="A30" s="155">
        <v>5</v>
      </c>
      <c r="B30" s="149">
        <f>SETUP!$AL$20</f>
        <v>0</v>
      </c>
      <c r="C30" s="148"/>
      <c r="D30" s="148"/>
      <c r="E30" s="149">
        <f>SETUP!$AM$20</f>
        <v>0</v>
      </c>
      <c r="H30" s="143"/>
      <c r="I30" s="155">
        <v>5</v>
      </c>
      <c r="J30" s="149">
        <f>SETUP!$AL$34</f>
        <v>0</v>
      </c>
      <c r="O30" s="149">
        <f>SETUP!$AM$34</f>
        <v>0</v>
      </c>
      <c r="X30" s="124"/>
      <c r="Y30" s="124"/>
    </row>
    <row r="31" spans="1:25" s="162" customFormat="1" ht="15" hidden="1" outlineLevel="3">
      <c r="A31" s="155">
        <v>6</v>
      </c>
      <c r="B31" s="149">
        <f>SETUP!$AL$21</f>
        <v>0</v>
      </c>
      <c r="E31" s="149">
        <f>SETUP!$AM$21</f>
        <v>0</v>
      </c>
      <c r="H31" s="123"/>
      <c r="I31" s="155">
        <v>6</v>
      </c>
      <c r="J31" s="149">
        <f>SETUP!$AL$35</f>
        <v>0</v>
      </c>
      <c r="O31" s="149">
        <f>SETUP!$AM$35</f>
        <v>0</v>
      </c>
      <c r="X31" s="124"/>
      <c r="Y31" s="124"/>
    </row>
    <row r="32" spans="1:25" s="162" customFormat="1" ht="15" hidden="1" outlineLevel="3">
      <c r="A32" s="155">
        <v>7</v>
      </c>
      <c r="B32" s="149">
        <f>SETUP!$AL$22</f>
        <v>0</v>
      </c>
      <c r="E32" s="149">
        <f>SETUP!$AM$22</f>
        <v>0</v>
      </c>
      <c r="H32" s="123"/>
      <c r="I32" s="155">
        <v>7</v>
      </c>
      <c r="J32" s="149">
        <f>SETUP!$AL$36</f>
        <v>0</v>
      </c>
      <c r="O32" s="149">
        <f>SETUP!$AM$36</f>
        <v>0</v>
      </c>
      <c r="X32" s="124"/>
      <c r="Y32" s="124"/>
    </row>
    <row r="33" spans="1:25" s="127" customFormat="1" ht="15" hidden="1" collapsed="1">
      <c r="A33" s="155">
        <v>8</v>
      </c>
      <c r="B33" s="149">
        <f>SETUP!$AL$23</f>
        <v>0</v>
      </c>
      <c r="C33" s="162"/>
      <c r="D33" s="162"/>
      <c r="E33" s="149">
        <f>SETUP!$AM$23</f>
        <v>0</v>
      </c>
      <c r="H33" s="115"/>
      <c r="I33" s="155">
        <v>8</v>
      </c>
      <c r="J33" s="149">
        <f>SETUP!$AL$37</f>
        <v>0</v>
      </c>
      <c r="M33" s="162"/>
      <c r="N33" s="162"/>
      <c r="O33" s="149">
        <f>SETUP!$AM$37</f>
        <v>0</v>
      </c>
      <c r="P33" s="162"/>
      <c r="Q33" s="162"/>
      <c r="W33" s="162"/>
      <c r="X33" s="124"/>
      <c r="Y33" s="124"/>
    </row>
    <row r="34" spans="1:25" s="127" customFormat="1" ht="15" hidden="1">
      <c r="A34" s="155">
        <v>9</v>
      </c>
      <c r="B34" s="149">
        <f>SETUP!$AL$24</f>
        <v>0</v>
      </c>
      <c r="E34" s="149">
        <f>SETUP!$AM$24</f>
        <v>0</v>
      </c>
      <c r="H34" s="115"/>
      <c r="I34" s="155">
        <v>9</v>
      </c>
      <c r="J34" s="149">
        <f>SETUP!$AL$38</f>
        <v>0</v>
      </c>
      <c r="O34" s="149">
        <f>SETUP!$AM$38</f>
        <v>0</v>
      </c>
      <c r="P34" s="115"/>
      <c r="W34" s="162"/>
      <c r="X34" s="124"/>
      <c r="Y34" s="124"/>
    </row>
    <row r="35" spans="1:25" s="127" customFormat="1" ht="15" hidden="1">
      <c r="A35" s="155"/>
      <c r="B35" s="149"/>
      <c r="E35" s="149"/>
      <c r="H35" s="115"/>
      <c r="I35" s="155"/>
      <c r="J35" s="149"/>
      <c r="O35" s="149"/>
      <c r="P35" s="115"/>
      <c r="W35" s="162"/>
      <c r="X35" s="124"/>
      <c r="Y35" s="124"/>
    </row>
    <row r="36" spans="1:25" s="127" customFormat="1" ht="17.25">
      <c r="A36" s="125"/>
      <c r="B36" s="165"/>
      <c r="H36" s="115"/>
      <c r="P36" s="115"/>
      <c r="W36" s="162"/>
      <c r="X36" s="124"/>
      <c r="Y36" s="124"/>
    </row>
    <row r="37" spans="1:25" ht="23.25" customHeight="1">
      <c r="A37" s="167"/>
      <c r="B37" s="173" t="s">
        <v>56</v>
      </c>
      <c r="D37" s="167" t="str">
        <f>CONCATENATE(FIGS_GROUP_NAME," (",FIGS_GROUP,")")</f>
        <v> (2)</v>
      </c>
      <c r="H37" s="167"/>
      <c r="I37" s="174" t="s">
        <v>46</v>
      </c>
      <c r="J37" s="174" t="s">
        <v>47</v>
      </c>
      <c r="K37" s="174" t="s">
        <v>6</v>
      </c>
      <c r="P37" s="167"/>
      <c r="S37" s="167"/>
      <c r="T37" s="167"/>
      <c r="V37" s="167"/>
      <c r="W37" s="167"/>
      <c r="X37" s="167"/>
      <c r="Y37" s="167"/>
    </row>
    <row r="38" spans="1:25" ht="17.25">
      <c r="A38" s="167"/>
      <c r="B38" s="168">
        <f>FIGID1</f>
        <v>423</v>
      </c>
      <c r="C38" s="168" t="str">
        <f>FIGNAME1</f>
        <v>Ariana</v>
      </c>
      <c r="H38" s="167"/>
      <c r="I38" s="175">
        <f>FIGDD1</f>
        <v>2.2</v>
      </c>
      <c r="J38" s="126">
        <f>IF(NOT(ISBLANK(FIGPAN1)),FIGPAN1,"")</f>
        <v>1</v>
      </c>
      <c r="K38" s="126">
        <f>IF(NOT(ISBLANK(FIGSN1)),FIGSN1,"")</f>
        <v>1</v>
      </c>
      <c r="P38" s="167"/>
      <c r="S38" s="167"/>
      <c r="T38" s="167"/>
      <c r="V38" s="167"/>
      <c r="W38" s="167"/>
      <c r="X38" s="167"/>
      <c r="Y38" s="167"/>
    </row>
    <row r="39" spans="1:25" s="127" customFormat="1" ht="17.25">
      <c r="A39" s="125"/>
      <c r="B39" s="165"/>
      <c r="C39" s="168">
        <f>IF(NOT(ISBLANK(FIGNAME1_2)),CONCATENATE("(",FIGNAME1_2,")"),"")</f>
      </c>
      <c r="H39" s="115"/>
      <c r="P39" s="115"/>
      <c r="W39" s="162"/>
      <c r="X39" s="124"/>
      <c r="Y39" s="124"/>
    </row>
    <row r="40" spans="1:25" ht="17.25">
      <c r="A40" s="167"/>
      <c r="B40" s="168">
        <f>FIGID2</f>
        <v>143</v>
      </c>
      <c r="C40" s="168" t="str">
        <f>FIGNAME2</f>
        <v>Rio</v>
      </c>
      <c r="H40" s="167"/>
      <c r="I40" s="175">
        <f>FIGDD2</f>
        <v>3.1</v>
      </c>
      <c r="J40" s="126">
        <f>IF(NOT(ISBLANK(FIGPAN2)),FIGPAN2,"")</f>
        <v>2</v>
      </c>
      <c r="K40" s="126">
        <f>IF(NOT(ISBLANK(FIGSN2)),FIGSN2,"")</f>
        <v>45</v>
      </c>
      <c r="P40" s="167"/>
      <c r="S40" s="167"/>
      <c r="T40" s="167"/>
      <c r="V40" s="167"/>
      <c r="W40" s="167"/>
      <c r="X40" s="167"/>
      <c r="Y40" s="167"/>
    </row>
    <row r="41" spans="1:25" s="127" customFormat="1" ht="17.25">
      <c r="A41" s="125"/>
      <c r="B41" s="165"/>
      <c r="C41" s="168">
        <f>IF(NOT(ISBLANK(FIGNAME2_2)),CONCATENATE("(",FIGNAME2_2,")"),"")</f>
      </c>
      <c r="H41" s="115"/>
      <c r="P41" s="115"/>
      <c r="W41" s="162"/>
      <c r="X41" s="124"/>
      <c r="Y41" s="124"/>
    </row>
    <row r="42" spans="1:25" ht="17.25">
      <c r="A42" s="167"/>
      <c r="B42" s="168" t="str">
        <f>FIGID3</f>
        <v>240a</v>
      </c>
      <c r="C42" s="168" t="str">
        <f>FIGNAME3</f>
        <v>Albatross 1/2 Ywist</v>
      </c>
      <c r="H42" s="167"/>
      <c r="I42" s="175">
        <f>FIGDD3</f>
        <v>2.2</v>
      </c>
      <c r="J42" s="126">
        <f>IF(NOT(ISBLANK(FIGPAN3)),FIGPAN3,"")</f>
        <v>1</v>
      </c>
      <c r="K42" s="126">
        <f>IF(NOT(ISBLANK(FIGSN3)),FIGSN3,"")</f>
        <v>23</v>
      </c>
      <c r="P42" s="167"/>
      <c r="S42" s="167"/>
      <c r="T42" s="167"/>
      <c r="V42" s="167"/>
      <c r="W42" s="167"/>
      <c r="X42" s="167"/>
      <c r="Y42" s="167"/>
    </row>
    <row r="43" spans="1:25" s="127" customFormat="1" ht="17.25">
      <c r="A43" s="125"/>
      <c r="B43" s="165"/>
      <c r="C43" s="168">
        <f>IF(NOT(ISBLANK(FIGNAME3_2)),CONCATENATE("(",FIGNAME3_2,")"),"")</f>
      </c>
      <c r="H43" s="115"/>
      <c r="P43" s="115"/>
      <c r="W43" s="162"/>
      <c r="X43" s="124"/>
      <c r="Y43" s="124"/>
    </row>
    <row r="44" spans="1:25" ht="17.25">
      <c r="A44" s="167"/>
      <c r="B44" s="168">
        <f>FIGID4</f>
        <v>403</v>
      </c>
      <c r="C44" s="168" t="str">
        <f>FIGNAME4</f>
        <v>Swordtail</v>
      </c>
      <c r="H44" s="167"/>
      <c r="I44" s="176">
        <f>FIGDD4</f>
        <v>2.3</v>
      </c>
      <c r="J44" s="126">
        <f>IF(NOT(ISBLANK(FIGPAN4)),FIGPAN4,"")</f>
        <v>2</v>
      </c>
      <c r="K44" s="126">
        <f>IF(NOT(ISBLANK(FIGSN4)),FIGSN4,"")</f>
        <v>67</v>
      </c>
      <c r="P44" s="167"/>
      <c r="S44" s="167"/>
      <c r="T44" s="167"/>
      <c r="V44" s="167"/>
      <c r="W44" s="167"/>
      <c r="X44" s="167"/>
      <c r="Y44" s="167"/>
    </row>
    <row r="45" spans="1:25" ht="18" thickBot="1">
      <c r="A45" s="167"/>
      <c r="B45" s="167"/>
      <c r="C45" s="168">
        <f>IF(NOT(ISBLANK(FIGNAME4_2)),CONCATENATE("(",FIGNAME4_2,")"),"")</f>
      </c>
      <c r="H45" s="167"/>
      <c r="I45" s="177"/>
      <c r="P45" s="167"/>
      <c r="S45" s="167"/>
      <c r="T45" s="167"/>
      <c r="V45" s="167"/>
      <c r="W45" s="167"/>
      <c r="X45" s="167"/>
      <c r="Y45" s="167"/>
    </row>
    <row r="46" spans="1:25" ht="17.25">
      <c r="A46" s="167"/>
      <c r="B46" s="167"/>
      <c r="H46" s="167"/>
      <c r="I46" s="178">
        <f>FIGSDD</f>
        <v>9.8</v>
      </c>
      <c r="P46" s="167"/>
      <c r="S46" s="167"/>
      <c r="T46" s="167"/>
      <c r="V46" s="167"/>
      <c r="W46" s="167"/>
      <c r="X46" s="167"/>
      <c r="Y46" s="167"/>
    </row>
    <row r="47" spans="1:25" ht="15" hidden="1">
      <c r="A47" s="167"/>
      <c r="B47" s="167"/>
      <c r="H47" s="167"/>
      <c r="I47" s="175"/>
      <c r="P47" s="167"/>
      <c r="S47" s="167"/>
      <c r="T47" s="167"/>
      <c r="V47" s="167"/>
      <c r="W47" s="167"/>
      <c r="X47" s="167"/>
      <c r="Y47" s="167"/>
    </row>
    <row r="48" spans="1:25" ht="15" hidden="1">
      <c r="A48" s="167"/>
      <c r="B48" s="167"/>
      <c r="H48" s="167"/>
      <c r="I48" s="175"/>
      <c r="P48" s="167"/>
      <c r="S48" s="167"/>
      <c r="T48" s="167"/>
      <c r="V48" s="167"/>
      <c r="W48" s="167"/>
      <c r="X48" s="167"/>
      <c r="Y48" s="167"/>
    </row>
    <row r="49" spans="1:25" ht="15" hidden="1">
      <c r="A49" s="167"/>
      <c r="B49" s="167"/>
      <c r="H49" s="167"/>
      <c r="I49" s="175"/>
      <c r="P49" s="167"/>
      <c r="S49" s="167"/>
      <c r="T49" s="167"/>
      <c r="V49" s="167"/>
      <c r="W49" s="167"/>
      <c r="X49" s="167"/>
      <c r="Y49" s="167"/>
    </row>
    <row r="50" spans="1:25" s="127" customFormat="1" ht="15" hidden="1">
      <c r="A50" s="125"/>
      <c r="B50" s="165"/>
      <c r="H50" s="115"/>
      <c r="P50" s="115"/>
      <c r="W50" s="162"/>
      <c r="X50" s="124"/>
      <c r="Y50" s="124"/>
    </row>
    <row r="51" spans="1:25" ht="17.25">
      <c r="A51" s="167"/>
      <c r="B51" s="167"/>
      <c r="H51" s="167"/>
      <c r="P51" s="167"/>
      <c r="S51" s="167"/>
      <c r="T51" s="167"/>
      <c r="V51" s="167"/>
      <c r="W51" s="167"/>
      <c r="X51" s="167"/>
      <c r="Y51" s="167"/>
    </row>
    <row r="52" spans="1:40" s="185" customFormat="1" ht="17.25">
      <c r="A52" s="179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211" t="s">
        <v>9</v>
      </c>
      <c r="U52" s="181" t="s">
        <v>10</v>
      </c>
      <c r="V52" s="181" t="s">
        <v>10</v>
      </c>
      <c r="W52" s="182"/>
      <c r="X52" s="183"/>
      <c r="Y52" s="183"/>
      <c r="AB52" s="184"/>
      <c r="AC52" s="184"/>
      <c r="AD52" s="184"/>
      <c r="AE52" s="184"/>
      <c r="AF52" s="89"/>
      <c r="AG52" s="184"/>
      <c r="AH52" s="184"/>
      <c r="AI52" s="184"/>
      <c r="AJ52" s="184"/>
      <c r="AK52" s="184"/>
      <c r="AL52" s="184"/>
      <c r="AM52" s="184"/>
      <c r="AN52" s="184"/>
    </row>
    <row r="53" spans="1:40" s="185" customFormat="1" ht="18" thickBot="1">
      <c r="A53" s="221" t="s">
        <v>5</v>
      </c>
      <c r="B53" s="187" t="s">
        <v>6</v>
      </c>
      <c r="C53" s="188" t="s">
        <v>33</v>
      </c>
      <c r="D53" s="188"/>
      <c r="E53" s="188"/>
      <c r="F53" s="188"/>
      <c r="G53" s="186" t="s">
        <v>7</v>
      </c>
      <c r="H53" s="186" t="s">
        <v>180</v>
      </c>
      <c r="I53" s="189" t="s">
        <v>32</v>
      </c>
      <c r="J53" s="189"/>
      <c r="K53" s="189"/>
      <c r="L53" s="189"/>
      <c r="M53" s="189"/>
      <c r="N53" s="190"/>
      <c r="O53" s="256" t="s">
        <v>7</v>
      </c>
      <c r="P53" s="186" t="s">
        <v>180</v>
      </c>
      <c r="Q53" s="191"/>
      <c r="R53" s="190"/>
      <c r="S53" s="190"/>
      <c r="T53" s="212"/>
      <c r="U53" s="192">
        <v>1</v>
      </c>
      <c r="V53" s="192">
        <f>FIGS_PART</f>
        <v>1</v>
      </c>
      <c r="W53" s="193" t="s">
        <v>15</v>
      </c>
      <c r="X53" s="194" t="s">
        <v>16</v>
      </c>
      <c r="Y53" s="194" t="s">
        <v>12</v>
      </c>
      <c r="AB53" s="184"/>
      <c r="AC53" s="184"/>
      <c r="AD53" s="184"/>
      <c r="AE53" s="184"/>
      <c r="AF53" s="103" t="s">
        <v>27</v>
      </c>
      <c r="AG53" s="184"/>
      <c r="AH53" s="184"/>
      <c r="AI53" s="184"/>
      <c r="AJ53" s="184"/>
      <c r="AK53" s="184"/>
      <c r="AL53" s="184"/>
      <c r="AM53" s="184"/>
      <c r="AN53" s="184"/>
    </row>
    <row r="54" spans="1:40" s="201" customFormat="1" ht="18" thickTop="1">
      <c r="A54" s="195"/>
      <c r="B54" s="196"/>
      <c r="C54" s="197"/>
      <c r="D54" s="197"/>
      <c r="E54" s="197"/>
      <c r="F54" s="197"/>
      <c r="G54" s="197"/>
      <c r="H54" s="197"/>
      <c r="I54" s="198"/>
      <c r="J54" s="198"/>
      <c r="K54" s="198"/>
      <c r="L54" s="199"/>
      <c r="M54" s="200"/>
      <c r="N54" s="200"/>
      <c r="O54" s="200"/>
      <c r="P54" s="200"/>
      <c r="Q54" s="200"/>
      <c r="R54" s="200"/>
      <c r="S54" s="200"/>
      <c r="T54" s="213"/>
      <c r="U54" s="200"/>
      <c r="V54" s="200"/>
      <c r="W54" s="203"/>
      <c r="X54" s="204"/>
      <c r="Y54" s="204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</row>
    <row r="55" spans="1:40" s="115" customFormat="1" ht="17.25" customHeight="1">
      <c r="A55" s="261">
        <v>1</v>
      </c>
      <c r="B55" s="124">
        <v>76</v>
      </c>
      <c r="C55" s="122" t="s">
        <v>138</v>
      </c>
      <c r="E55" s="118"/>
      <c r="G55" s="252" t="s">
        <v>168</v>
      </c>
      <c r="H55" s="254"/>
      <c r="I55" s="108" t="s">
        <v>176</v>
      </c>
      <c r="K55" s="118"/>
      <c r="M55" s="118"/>
      <c r="N55" s="116"/>
      <c r="P55" s="118"/>
      <c r="Q55" s="130"/>
      <c r="S55" s="222">
        <f>SUM(S56:S59)</f>
        <v>72.055</v>
      </c>
      <c r="T55" s="209"/>
      <c r="U55" s="223">
        <f>ROUND(((SUM(S56:S59))/FIGSDD)*10,4)+SUM(T56:T59)</f>
        <v>73.5255</v>
      </c>
      <c r="V55" s="223">
        <f>ROUND(U55*FIGS_PART,4)</f>
        <v>73.5255</v>
      </c>
      <c r="W55" s="277">
        <f>U55</f>
        <v>73.5255</v>
      </c>
      <c r="X55" s="257">
        <f>[1]!sn_val(B55)</f>
        <v>76</v>
      </c>
      <c r="Y55" s="123">
        <v>72</v>
      </c>
      <c r="AC55" s="168"/>
      <c r="AF55" s="125"/>
      <c r="AK55" s="268">
        <f>S56</f>
        <v>16.225</v>
      </c>
      <c r="AL55" s="268">
        <f>S57</f>
        <v>22.7075</v>
      </c>
      <c r="AM55" s="268">
        <f>S58</f>
        <v>16.39</v>
      </c>
      <c r="AN55" s="268">
        <f>S59</f>
        <v>16.7325</v>
      </c>
    </row>
    <row r="56" spans="1:32" s="115" customFormat="1" ht="17.25" customHeight="1">
      <c r="A56" s="265"/>
      <c r="B56" s="266"/>
      <c r="C56" s="207"/>
      <c r="D56" s="207"/>
      <c r="E56" s="207"/>
      <c r="F56" s="207"/>
      <c r="G56" s="207"/>
      <c r="H56" s="205" t="s">
        <v>77</v>
      </c>
      <c r="I56" s="264">
        <v>7.6</v>
      </c>
      <c r="J56" s="264">
        <v>7.2</v>
      </c>
      <c r="K56" s="264">
        <v>7.2</v>
      </c>
      <c r="L56" s="264">
        <v>7.6</v>
      </c>
      <c r="M56" s="264">
        <v>7</v>
      </c>
      <c r="N56" s="264">
        <v>7.5</v>
      </c>
      <c r="O56" s="264"/>
      <c r="P56" s="264"/>
      <c r="Q56" s="264"/>
      <c r="R56" s="206"/>
      <c r="S56" s="222">
        <f>ROUND((SUM(I56:O56,-(MAX(I56:O56)),-(MIN(I56:O56)))/(JUDGES_COUNT-2))*FIGDD1,4)</f>
        <v>16.225</v>
      </c>
      <c r="T56" s="209"/>
      <c r="V56" s="273"/>
      <c r="W56" s="259">
        <f>W55</f>
        <v>73.5255</v>
      </c>
      <c r="X56" s="257">
        <f>X55</f>
        <v>76</v>
      </c>
      <c r="Y56" s="123"/>
      <c r="AC56" s="168"/>
      <c r="AF56" s="125"/>
    </row>
    <row r="57" spans="1:32" s="115" customFormat="1" ht="17.25" customHeight="1">
      <c r="A57" s="267"/>
      <c r="B57" s="233"/>
      <c r="C57" s="207"/>
      <c r="D57" s="207"/>
      <c r="E57" s="207"/>
      <c r="F57" s="207"/>
      <c r="G57" s="207"/>
      <c r="H57" s="205" t="s">
        <v>78</v>
      </c>
      <c r="I57" s="264">
        <v>7.4</v>
      </c>
      <c r="J57" s="264">
        <v>7.2</v>
      </c>
      <c r="K57" s="264">
        <v>7.5</v>
      </c>
      <c r="L57" s="264">
        <v>7.3</v>
      </c>
      <c r="M57" s="264">
        <v>7.4</v>
      </c>
      <c r="N57" s="264">
        <v>7.1</v>
      </c>
      <c r="O57" s="264"/>
      <c r="P57" s="264"/>
      <c r="Q57" s="264"/>
      <c r="R57" s="206"/>
      <c r="S57" s="222">
        <f>ROUND((SUM(I57:O57,-(MAX(I57:O57)),-(MIN(I57:O57)))/(JUDGES_COUNT-2))*FIGDD2,4)</f>
        <v>22.7075</v>
      </c>
      <c r="T57" s="209"/>
      <c r="V57" s="273"/>
      <c r="W57" s="259">
        <f>W55</f>
        <v>73.5255</v>
      </c>
      <c r="X57" s="257">
        <f>X55</f>
        <v>76</v>
      </c>
      <c r="Y57" s="123"/>
      <c r="AC57" s="168"/>
      <c r="AF57" s="125"/>
    </row>
    <row r="58" spans="1:32" s="115" customFormat="1" ht="17.25" customHeight="1">
      <c r="A58" s="265"/>
      <c r="B58" s="266"/>
      <c r="C58" s="207"/>
      <c r="D58" s="207"/>
      <c r="E58" s="207"/>
      <c r="F58" s="207"/>
      <c r="G58" s="207"/>
      <c r="H58" s="205" t="s">
        <v>79</v>
      </c>
      <c r="I58" s="264">
        <v>7.4</v>
      </c>
      <c r="J58" s="264">
        <v>7.5</v>
      </c>
      <c r="K58" s="264">
        <v>7.2</v>
      </c>
      <c r="L58" s="264">
        <v>7.4</v>
      </c>
      <c r="M58" s="264">
        <v>7.5</v>
      </c>
      <c r="N58" s="264">
        <v>7.5</v>
      </c>
      <c r="O58" s="264"/>
      <c r="P58" s="264"/>
      <c r="Q58" s="264"/>
      <c r="R58" s="206"/>
      <c r="S58" s="222">
        <f>ROUND((SUM(I58:O58,-(MAX(I58:O58)),-(MIN(I58:O58)))/(JUDGES_COUNT-2))*FIGDD3,4)</f>
        <v>16.39</v>
      </c>
      <c r="T58" s="209"/>
      <c r="V58" s="273"/>
      <c r="W58" s="259">
        <f>W55</f>
        <v>73.5255</v>
      </c>
      <c r="X58" s="257">
        <f>X55</f>
        <v>76</v>
      </c>
      <c r="Y58" s="123"/>
      <c r="AC58" s="168"/>
      <c r="AF58" s="125"/>
    </row>
    <row r="59" spans="1:32" s="115" customFormat="1" ht="17.25" customHeight="1">
      <c r="A59" s="265"/>
      <c r="B59" s="266"/>
      <c r="C59" s="207"/>
      <c r="D59" s="207"/>
      <c r="E59" s="207"/>
      <c r="F59" s="207"/>
      <c r="G59" s="207"/>
      <c r="H59" s="205" t="s">
        <v>80</v>
      </c>
      <c r="I59" s="264">
        <v>7.3</v>
      </c>
      <c r="J59" s="264">
        <v>7.3</v>
      </c>
      <c r="K59" s="264">
        <v>7.5</v>
      </c>
      <c r="L59" s="264">
        <v>7.5</v>
      </c>
      <c r="M59" s="264">
        <v>7</v>
      </c>
      <c r="N59" s="264">
        <v>6.7</v>
      </c>
      <c r="O59" s="264"/>
      <c r="P59" s="264"/>
      <c r="Q59" s="264"/>
      <c r="R59" s="207"/>
      <c r="S59" s="222">
        <f>ROUND((SUM(I59:O59,-(MAX(I59:O59)),-(MIN(I59:O59)))/(JUDGES_COUNT-2))*FIGDD4,4)</f>
        <v>16.7325</v>
      </c>
      <c r="T59" s="209"/>
      <c r="V59" s="273"/>
      <c r="W59" s="259">
        <f>W55</f>
        <v>73.5255</v>
      </c>
      <c r="X59" s="257">
        <f>X55</f>
        <v>76</v>
      </c>
      <c r="Y59" s="123"/>
      <c r="AC59" s="168"/>
      <c r="AF59" s="125"/>
    </row>
    <row r="60" spans="1:32" s="115" customFormat="1" ht="17.25" customHeight="1">
      <c r="A60" s="261"/>
      <c r="B60" s="124"/>
      <c r="C60" s="122"/>
      <c r="E60" s="118"/>
      <c r="G60" s="252"/>
      <c r="H60" s="254"/>
      <c r="I60" s="108"/>
      <c r="K60" s="118"/>
      <c r="M60" s="118"/>
      <c r="N60" s="116"/>
      <c r="P60" s="118"/>
      <c r="Q60" s="130"/>
      <c r="V60" s="273"/>
      <c r="W60" s="259">
        <f>W55</f>
        <v>73.5255</v>
      </c>
      <c r="X60" s="257">
        <f>X55</f>
        <v>76</v>
      </c>
      <c r="Y60" s="123"/>
      <c r="AC60" s="168"/>
      <c r="AF60" s="125"/>
    </row>
    <row r="61" spans="1:42" s="113" customFormat="1" ht="17.25" customHeight="1">
      <c r="A61" s="261">
        <v>2</v>
      </c>
      <c r="B61" s="124">
        <v>74</v>
      </c>
      <c r="C61" s="122" t="s">
        <v>144</v>
      </c>
      <c r="E61" s="118"/>
      <c r="G61" s="252" t="s">
        <v>167</v>
      </c>
      <c r="H61" s="254"/>
      <c r="I61" s="108" t="s">
        <v>176</v>
      </c>
      <c r="J61" s="115"/>
      <c r="K61" s="118"/>
      <c r="L61" s="115"/>
      <c r="M61" s="118"/>
      <c r="N61" s="116"/>
      <c r="O61" s="115"/>
      <c r="P61" s="118"/>
      <c r="Q61" s="130"/>
      <c r="R61" s="115"/>
      <c r="S61" s="222">
        <f>SUM(S62:S65)</f>
        <v>71.6175</v>
      </c>
      <c r="T61" s="209"/>
      <c r="U61" s="223">
        <f>ROUND(((SUM(S62:S65))/FIGSDD)*10,4)+SUM(T62:T65)</f>
        <v>73.0791</v>
      </c>
      <c r="V61" s="223">
        <f>ROUND(U61*FIGS_PART,4)</f>
        <v>73.0791</v>
      </c>
      <c r="W61" s="277">
        <f>U61</f>
        <v>73.0791</v>
      </c>
      <c r="X61" s="257">
        <f>[1]!sn_val(B61)</f>
        <v>74</v>
      </c>
      <c r="Y61" s="123">
        <v>84</v>
      </c>
      <c r="Z61" s="115"/>
      <c r="AA61" s="115"/>
      <c r="AB61" s="115"/>
      <c r="AC61" s="168"/>
      <c r="AD61" s="115"/>
      <c r="AE61" s="115"/>
      <c r="AF61" s="125"/>
      <c r="AG61" s="115"/>
      <c r="AH61" s="115"/>
      <c r="AI61" s="115"/>
      <c r="AJ61" s="115"/>
      <c r="AK61" s="268">
        <f>S62</f>
        <v>15.62</v>
      </c>
      <c r="AL61" s="268">
        <f>S63</f>
        <v>23.87</v>
      </c>
      <c r="AM61" s="268">
        <f>S64</f>
        <v>15.51</v>
      </c>
      <c r="AN61" s="268">
        <f>S65</f>
        <v>16.6175</v>
      </c>
      <c r="AO61" s="115"/>
      <c r="AP61" s="115"/>
    </row>
    <row r="62" spans="1:42" s="113" customFormat="1" ht="17.25" customHeight="1">
      <c r="A62" s="265"/>
      <c r="B62" s="266"/>
      <c r="C62" s="207"/>
      <c r="D62" s="207"/>
      <c r="E62" s="207"/>
      <c r="F62" s="207"/>
      <c r="G62" s="207"/>
      <c r="H62" s="205" t="s">
        <v>77</v>
      </c>
      <c r="I62" s="264">
        <v>7.2</v>
      </c>
      <c r="J62" s="264">
        <v>7.1</v>
      </c>
      <c r="K62" s="264">
        <v>6.8</v>
      </c>
      <c r="L62" s="264">
        <v>7.2</v>
      </c>
      <c r="M62" s="264">
        <v>7.1</v>
      </c>
      <c r="N62" s="264">
        <v>7</v>
      </c>
      <c r="O62" s="264"/>
      <c r="P62" s="264"/>
      <c r="Q62" s="264"/>
      <c r="R62" s="206"/>
      <c r="S62" s="222">
        <f>ROUND((SUM(I62:O62,-(MAX(I62:O62)),-(MIN(I62:O62)))/(JUDGES_COUNT-2))*FIGDD1,4)</f>
        <v>15.62</v>
      </c>
      <c r="T62" s="209"/>
      <c r="U62" s="115"/>
      <c r="V62" s="273"/>
      <c r="W62" s="259">
        <f>W61</f>
        <v>73.0791</v>
      </c>
      <c r="X62" s="257">
        <f>X61</f>
        <v>74</v>
      </c>
      <c r="Y62" s="123"/>
      <c r="Z62" s="115"/>
      <c r="AA62" s="115"/>
      <c r="AB62" s="115"/>
      <c r="AC62" s="168"/>
      <c r="AD62" s="115"/>
      <c r="AE62" s="115"/>
      <c r="AF62" s="12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s="113" customFormat="1" ht="17.25" customHeight="1">
      <c r="A63" s="267"/>
      <c r="B63" s="233"/>
      <c r="C63" s="207"/>
      <c r="D63" s="207"/>
      <c r="E63" s="207"/>
      <c r="F63" s="207"/>
      <c r="G63" s="207"/>
      <c r="H63" s="205" t="s">
        <v>78</v>
      </c>
      <c r="I63" s="264">
        <v>7.7</v>
      </c>
      <c r="J63" s="264">
        <v>7.7</v>
      </c>
      <c r="K63" s="264">
        <v>7.8</v>
      </c>
      <c r="L63" s="264">
        <v>7.8</v>
      </c>
      <c r="M63" s="264">
        <v>7.6</v>
      </c>
      <c r="N63" s="264">
        <v>7.5</v>
      </c>
      <c r="O63" s="264"/>
      <c r="P63" s="264"/>
      <c r="Q63" s="264"/>
      <c r="R63" s="206"/>
      <c r="S63" s="222">
        <f>ROUND((SUM(I63:O63,-(MAX(I63:O63)),-(MIN(I63:O63)))/(JUDGES_COUNT-2))*FIGDD2,4)</f>
        <v>23.87</v>
      </c>
      <c r="T63" s="209"/>
      <c r="U63" s="115"/>
      <c r="V63" s="273"/>
      <c r="W63" s="259">
        <f>W61</f>
        <v>73.0791</v>
      </c>
      <c r="X63" s="257">
        <f>X61</f>
        <v>74</v>
      </c>
      <c r="Y63" s="123"/>
      <c r="Z63" s="115"/>
      <c r="AA63" s="115"/>
      <c r="AB63" s="115"/>
      <c r="AC63" s="168"/>
      <c r="AD63" s="115"/>
      <c r="AE63" s="115"/>
      <c r="AF63" s="12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</row>
    <row r="64" spans="1:42" s="113" customFormat="1" ht="17.25" customHeight="1">
      <c r="A64" s="265"/>
      <c r="B64" s="266"/>
      <c r="C64" s="207"/>
      <c r="D64" s="207"/>
      <c r="E64" s="207"/>
      <c r="F64" s="207"/>
      <c r="G64" s="207"/>
      <c r="H64" s="205" t="s">
        <v>79</v>
      </c>
      <c r="I64" s="264">
        <v>7.1</v>
      </c>
      <c r="J64" s="264">
        <v>6.9</v>
      </c>
      <c r="K64" s="264">
        <v>6.8</v>
      </c>
      <c r="L64" s="264">
        <v>7.1</v>
      </c>
      <c r="M64" s="264">
        <v>7.1</v>
      </c>
      <c r="N64" s="264">
        <v>7.4</v>
      </c>
      <c r="O64" s="264"/>
      <c r="P64" s="264"/>
      <c r="Q64" s="264"/>
      <c r="R64" s="206"/>
      <c r="S64" s="222">
        <f>ROUND((SUM(I64:O64,-(MAX(I64:O64)),-(MIN(I64:O64)))/(JUDGES_COUNT-2))*FIGDD3,4)</f>
        <v>15.51</v>
      </c>
      <c r="T64" s="209"/>
      <c r="U64" s="115"/>
      <c r="V64" s="273"/>
      <c r="W64" s="259">
        <f>W61</f>
        <v>73.0791</v>
      </c>
      <c r="X64" s="257">
        <f>X61</f>
        <v>74</v>
      </c>
      <c r="Y64" s="123"/>
      <c r="Z64" s="115"/>
      <c r="AA64" s="115"/>
      <c r="AB64" s="115"/>
      <c r="AC64" s="168"/>
      <c r="AD64" s="115"/>
      <c r="AE64" s="115"/>
      <c r="AF64" s="12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</row>
    <row r="65" spans="1:42" s="113" customFormat="1" ht="17.25" customHeight="1">
      <c r="A65" s="265"/>
      <c r="B65" s="266"/>
      <c r="C65" s="207"/>
      <c r="D65" s="207"/>
      <c r="E65" s="207"/>
      <c r="F65" s="207"/>
      <c r="G65" s="207"/>
      <c r="H65" s="205" t="s">
        <v>80</v>
      </c>
      <c r="I65" s="264">
        <v>7.2</v>
      </c>
      <c r="J65" s="264">
        <v>7.1</v>
      </c>
      <c r="K65" s="264">
        <v>7.3</v>
      </c>
      <c r="L65" s="264">
        <v>7.3</v>
      </c>
      <c r="M65" s="264">
        <v>7.3</v>
      </c>
      <c r="N65" s="264">
        <v>6.8</v>
      </c>
      <c r="O65" s="264"/>
      <c r="P65" s="264"/>
      <c r="Q65" s="264"/>
      <c r="R65" s="207"/>
      <c r="S65" s="222">
        <f>ROUND((SUM(I65:O65,-(MAX(I65:O65)),-(MIN(I65:O65)))/(JUDGES_COUNT-2))*FIGDD4,4)</f>
        <v>16.6175</v>
      </c>
      <c r="T65" s="209"/>
      <c r="U65" s="115"/>
      <c r="V65" s="273"/>
      <c r="W65" s="259">
        <f>W61</f>
        <v>73.0791</v>
      </c>
      <c r="X65" s="257">
        <f>X61</f>
        <v>74</v>
      </c>
      <c r="Y65" s="123"/>
      <c r="Z65" s="115"/>
      <c r="AA65" s="115"/>
      <c r="AB65" s="115"/>
      <c r="AC65" s="168"/>
      <c r="AD65" s="115"/>
      <c r="AE65" s="115"/>
      <c r="AF65" s="12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</row>
    <row r="66" spans="1:42" s="113" customFormat="1" ht="17.25" customHeight="1">
      <c r="A66" s="261"/>
      <c r="B66" s="124"/>
      <c r="C66" s="122"/>
      <c r="E66" s="118"/>
      <c r="G66" s="252"/>
      <c r="H66" s="254"/>
      <c r="I66" s="108"/>
      <c r="J66" s="115"/>
      <c r="K66" s="118"/>
      <c r="L66" s="115"/>
      <c r="M66" s="118"/>
      <c r="N66" s="116"/>
      <c r="O66" s="115"/>
      <c r="P66" s="118"/>
      <c r="Q66" s="130"/>
      <c r="R66" s="115"/>
      <c r="S66" s="115"/>
      <c r="T66" s="115"/>
      <c r="U66" s="115"/>
      <c r="V66" s="273"/>
      <c r="W66" s="259">
        <f>W61</f>
        <v>73.0791</v>
      </c>
      <c r="X66" s="257">
        <f>X61</f>
        <v>74</v>
      </c>
      <c r="Y66" s="123"/>
      <c r="Z66" s="115"/>
      <c r="AA66" s="115"/>
      <c r="AB66" s="115"/>
      <c r="AC66" s="168"/>
      <c r="AD66" s="115"/>
      <c r="AE66" s="115"/>
      <c r="AF66" s="12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</row>
    <row r="67" spans="1:40" s="115" customFormat="1" ht="17.25" customHeight="1">
      <c r="A67" s="261">
        <v>3</v>
      </c>
      <c r="B67" s="124">
        <v>80</v>
      </c>
      <c r="C67" s="107" t="s">
        <v>142</v>
      </c>
      <c r="D67" s="107"/>
      <c r="E67" s="107"/>
      <c r="F67" s="107"/>
      <c r="G67" s="220" t="s">
        <v>168</v>
      </c>
      <c r="H67" s="253"/>
      <c r="I67" s="108" t="s">
        <v>176</v>
      </c>
      <c r="J67" s="109"/>
      <c r="K67" s="109"/>
      <c r="L67" s="110"/>
      <c r="M67" s="111"/>
      <c r="N67" s="112"/>
      <c r="O67" s="111"/>
      <c r="P67" s="111"/>
      <c r="Q67" s="130"/>
      <c r="S67" s="222">
        <f>SUM(S68:S71)</f>
        <v>70.9725</v>
      </c>
      <c r="T67" s="209"/>
      <c r="U67" s="223">
        <f>ROUND(((SUM(S68:S71))/FIGSDD)*10,4)+SUM(T68:T71)</f>
        <v>72.4209</v>
      </c>
      <c r="V67" s="223">
        <f>ROUND(U67*FIGS_PART,4)</f>
        <v>72.4209</v>
      </c>
      <c r="W67" s="277">
        <f>U67</f>
        <v>72.4209</v>
      </c>
      <c r="X67" s="257">
        <f>[1]!sn_val(B67)</f>
        <v>80</v>
      </c>
      <c r="Y67" s="123">
        <v>45</v>
      </c>
      <c r="AC67" s="168"/>
      <c r="AF67" s="125"/>
      <c r="AK67" s="268">
        <f>S68</f>
        <v>15.29</v>
      </c>
      <c r="AL67" s="268">
        <f>S69</f>
        <v>22.94</v>
      </c>
      <c r="AM67" s="268">
        <f>S70</f>
        <v>15.895</v>
      </c>
      <c r="AN67" s="268">
        <f>S71</f>
        <v>16.8475</v>
      </c>
    </row>
    <row r="68" spans="1:32" s="115" customFormat="1" ht="17.25" customHeight="1">
      <c r="A68" s="265"/>
      <c r="B68" s="266"/>
      <c r="C68" s="207"/>
      <c r="D68" s="207"/>
      <c r="E68" s="207"/>
      <c r="F68" s="207"/>
      <c r="G68" s="207"/>
      <c r="H68" s="205" t="s">
        <v>77</v>
      </c>
      <c r="I68" s="264">
        <v>7</v>
      </c>
      <c r="J68" s="264">
        <v>7</v>
      </c>
      <c r="K68" s="264">
        <v>6.8</v>
      </c>
      <c r="L68" s="264">
        <v>7.4</v>
      </c>
      <c r="M68" s="264">
        <v>6.5</v>
      </c>
      <c r="N68" s="264">
        <v>7</v>
      </c>
      <c r="O68" s="264"/>
      <c r="P68" s="264"/>
      <c r="Q68" s="264"/>
      <c r="R68" s="206"/>
      <c r="S68" s="222">
        <f>ROUND((SUM(I68:O68,-(MAX(I68:O68)),-(MIN(I68:O68)))/(JUDGES_COUNT-2))*FIGDD1,4)</f>
        <v>15.29</v>
      </c>
      <c r="T68" s="209"/>
      <c r="V68" s="273"/>
      <c r="W68" s="259">
        <f>W67</f>
        <v>72.4209</v>
      </c>
      <c r="X68" s="257">
        <f>X67</f>
        <v>80</v>
      </c>
      <c r="Y68" s="123"/>
      <c r="AC68" s="168"/>
      <c r="AF68" s="125"/>
    </row>
    <row r="69" spans="1:32" s="115" customFormat="1" ht="17.25" customHeight="1">
      <c r="A69" s="267"/>
      <c r="B69" s="233"/>
      <c r="C69" s="207"/>
      <c r="D69" s="207"/>
      <c r="E69" s="207"/>
      <c r="F69" s="207"/>
      <c r="G69" s="207"/>
      <c r="H69" s="205" t="s">
        <v>78</v>
      </c>
      <c r="I69" s="264">
        <v>7.4</v>
      </c>
      <c r="J69" s="264">
        <v>7.4</v>
      </c>
      <c r="K69" s="264">
        <v>7.5</v>
      </c>
      <c r="L69" s="264">
        <v>7.2</v>
      </c>
      <c r="M69" s="264">
        <v>7.3</v>
      </c>
      <c r="N69" s="264">
        <v>7.5</v>
      </c>
      <c r="O69" s="264"/>
      <c r="P69" s="264"/>
      <c r="Q69" s="264"/>
      <c r="R69" s="206"/>
      <c r="S69" s="222">
        <f>ROUND((SUM(I69:O69,-(MAX(I69:O69)),-(MIN(I69:O69)))/(JUDGES_COUNT-2))*FIGDD2,4)</f>
        <v>22.94</v>
      </c>
      <c r="T69" s="209"/>
      <c r="V69" s="273"/>
      <c r="W69" s="259">
        <f>W67</f>
        <v>72.4209</v>
      </c>
      <c r="X69" s="257">
        <f>X67</f>
        <v>80</v>
      </c>
      <c r="Y69" s="123"/>
      <c r="AC69" s="168"/>
      <c r="AF69" s="125"/>
    </row>
    <row r="70" spans="1:32" s="115" customFormat="1" ht="17.25" customHeight="1">
      <c r="A70" s="265"/>
      <c r="B70" s="266"/>
      <c r="C70" s="207"/>
      <c r="D70" s="207"/>
      <c r="E70" s="207"/>
      <c r="F70" s="207"/>
      <c r="G70" s="207"/>
      <c r="H70" s="205" t="s">
        <v>79</v>
      </c>
      <c r="I70" s="264">
        <v>7.5</v>
      </c>
      <c r="J70" s="264">
        <v>7.1</v>
      </c>
      <c r="K70" s="264">
        <v>7.3</v>
      </c>
      <c r="L70" s="264">
        <v>7.1</v>
      </c>
      <c r="M70" s="264">
        <v>7.3</v>
      </c>
      <c r="N70" s="264">
        <v>7.2</v>
      </c>
      <c r="O70" s="264"/>
      <c r="P70" s="264"/>
      <c r="Q70" s="264"/>
      <c r="R70" s="206"/>
      <c r="S70" s="222">
        <f>ROUND((SUM(I70:O70,-(MAX(I70:O70)),-(MIN(I70:O70)))/(JUDGES_COUNT-2))*FIGDD3,4)</f>
        <v>15.895</v>
      </c>
      <c r="T70" s="209"/>
      <c r="V70" s="273"/>
      <c r="W70" s="259">
        <f>W67</f>
        <v>72.4209</v>
      </c>
      <c r="X70" s="257">
        <f>X67</f>
        <v>80</v>
      </c>
      <c r="Y70" s="123"/>
      <c r="AC70" s="168"/>
      <c r="AF70" s="125"/>
    </row>
    <row r="71" spans="1:32" s="115" customFormat="1" ht="17.25" customHeight="1">
      <c r="A71" s="265"/>
      <c r="B71" s="266"/>
      <c r="C71" s="207"/>
      <c r="D71" s="207"/>
      <c r="E71" s="207"/>
      <c r="F71" s="207"/>
      <c r="G71" s="207"/>
      <c r="H71" s="205" t="s">
        <v>80</v>
      </c>
      <c r="I71" s="264">
        <v>7.4</v>
      </c>
      <c r="J71" s="264">
        <v>7.4</v>
      </c>
      <c r="K71" s="264">
        <v>7.2</v>
      </c>
      <c r="L71" s="264">
        <v>7.3</v>
      </c>
      <c r="M71" s="264">
        <v>7.5</v>
      </c>
      <c r="N71" s="264">
        <v>7</v>
      </c>
      <c r="O71" s="264"/>
      <c r="P71" s="264"/>
      <c r="Q71" s="264"/>
      <c r="R71" s="207"/>
      <c r="S71" s="222">
        <f>ROUND((SUM(I71:O71,-(MAX(I71:O71)),-(MIN(I71:O71)))/(JUDGES_COUNT-2))*FIGDD4,4)</f>
        <v>16.8475</v>
      </c>
      <c r="T71" s="209"/>
      <c r="V71" s="273"/>
      <c r="W71" s="259">
        <f>W67</f>
        <v>72.4209</v>
      </c>
      <c r="X71" s="257">
        <f>X67</f>
        <v>80</v>
      </c>
      <c r="Y71" s="123"/>
      <c r="AC71" s="168"/>
      <c r="AF71" s="125"/>
    </row>
    <row r="72" spans="1:32" s="115" customFormat="1" ht="17.25" customHeight="1">
      <c r="A72" s="261"/>
      <c r="B72" s="124"/>
      <c r="C72" s="107"/>
      <c r="D72" s="107"/>
      <c r="E72" s="107"/>
      <c r="F72" s="107"/>
      <c r="G72" s="220"/>
      <c r="H72" s="253"/>
      <c r="I72" s="108"/>
      <c r="J72" s="109"/>
      <c r="K72" s="109"/>
      <c r="L72" s="110"/>
      <c r="M72" s="111"/>
      <c r="N72" s="112"/>
      <c r="O72" s="111"/>
      <c r="P72" s="111"/>
      <c r="Q72" s="130"/>
      <c r="V72" s="273"/>
      <c r="W72" s="259">
        <f>W67</f>
        <v>72.4209</v>
      </c>
      <c r="X72" s="257">
        <f>X67</f>
        <v>80</v>
      </c>
      <c r="Y72" s="123"/>
      <c r="AC72" s="168"/>
      <c r="AF72" s="125"/>
    </row>
    <row r="73" spans="1:40" s="115" customFormat="1" ht="17.25" customHeight="1">
      <c r="A73" s="261">
        <v>4</v>
      </c>
      <c r="B73" s="124">
        <v>88</v>
      </c>
      <c r="C73" s="122" t="s">
        <v>141</v>
      </c>
      <c r="E73" s="118"/>
      <c r="G73" s="252" t="s">
        <v>168</v>
      </c>
      <c r="H73" s="254"/>
      <c r="I73" s="108" t="s">
        <v>176</v>
      </c>
      <c r="J73" s="118"/>
      <c r="K73" s="118"/>
      <c r="L73" s="118"/>
      <c r="M73" s="118"/>
      <c r="N73" s="252"/>
      <c r="O73" s="122"/>
      <c r="P73" s="128"/>
      <c r="Q73" s="130"/>
      <c r="S73" s="222">
        <f>SUM(S74:S77)</f>
        <v>69.8875</v>
      </c>
      <c r="T73" s="209"/>
      <c r="U73" s="223">
        <f>ROUND(((SUM(S74:S77))/FIGSDD)*10,4)+SUM(T74:T77)</f>
        <v>71.3138</v>
      </c>
      <c r="V73" s="223">
        <f>ROUND(U73*FIGS_PART,4)</f>
        <v>71.3138</v>
      </c>
      <c r="W73" s="277">
        <f>U73</f>
        <v>71.3138</v>
      </c>
      <c r="X73" s="257">
        <f>[1]!sn_val(B73)</f>
        <v>88</v>
      </c>
      <c r="Y73" s="123">
        <v>36</v>
      </c>
      <c r="AC73" s="168"/>
      <c r="AF73" s="125"/>
      <c r="AK73" s="268">
        <f>S74</f>
        <v>15.015</v>
      </c>
      <c r="AL73" s="268">
        <f>S75</f>
        <v>23.4825</v>
      </c>
      <c r="AM73" s="268">
        <f>S76</f>
        <v>15.29</v>
      </c>
      <c r="AN73" s="268">
        <f>S77</f>
        <v>16.1</v>
      </c>
    </row>
    <row r="74" spans="1:42" s="115" customFormat="1" ht="17.25" customHeight="1">
      <c r="A74" s="265"/>
      <c r="B74" s="266"/>
      <c r="C74" s="207"/>
      <c r="D74" s="207"/>
      <c r="E74" s="207"/>
      <c r="F74" s="207"/>
      <c r="G74" s="207"/>
      <c r="H74" s="205" t="s">
        <v>77</v>
      </c>
      <c r="I74" s="264">
        <v>7</v>
      </c>
      <c r="J74" s="264">
        <v>7</v>
      </c>
      <c r="K74" s="264">
        <v>6.5</v>
      </c>
      <c r="L74" s="264">
        <v>6.8</v>
      </c>
      <c r="M74" s="264">
        <v>6.7</v>
      </c>
      <c r="N74" s="264">
        <v>6.8</v>
      </c>
      <c r="O74" s="264"/>
      <c r="P74" s="264"/>
      <c r="Q74" s="264"/>
      <c r="R74" s="206"/>
      <c r="S74" s="222">
        <f>ROUND((SUM(I74:O74,-(MAX(I74:O74)),-(MIN(I74:O74)))/(JUDGES_COUNT-2))*FIGDD1,4)</f>
        <v>15.015</v>
      </c>
      <c r="T74" s="209"/>
      <c r="U74" s="167"/>
      <c r="V74" s="276"/>
      <c r="W74" s="278">
        <f>W73</f>
        <v>71.3138</v>
      </c>
      <c r="X74" s="279">
        <f>X73</f>
        <v>88</v>
      </c>
      <c r="Y74" s="172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</row>
    <row r="75" spans="1:42" s="115" customFormat="1" ht="17.25" customHeight="1">
      <c r="A75" s="267"/>
      <c r="B75" s="233"/>
      <c r="C75" s="207"/>
      <c r="D75" s="207"/>
      <c r="E75" s="207"/>
      <c r="F75" s="207"/>
      <c r="G75" s="207"/>
      <c r="H75" s="205" t="s">
        <v>78</v>
      </c>
      <c r="I75" s="264">
        <v>7.6</v>
      </c>
      <c r="J75" s="264">
        <v>7.4</v>
      </c>
      <c r="K75" s="264">
        <v>7.6</v>
      </c>
      <c r="L75" s="264">
        <v>7.6</v>
      </c>
      <c r="M75" s="264">
        <v>7.7</v>
      </c>
      <c r="N75" s="264">
        <v>7.5</v>
      </c>
      <c r="O75" s="264"/>
      <c r="P75" s="264"/>
      <c r="Q75" s="264"/>
      <c r="R75" s="206"/>
      <c r="S75" s="222">
        <f>ROUND((SUM(I75:O75,-(MAX(I75:O75)),-(MIN(I75:O75)))/(JUDGES_COUNT-2))*FIGDD2,4)</f>
        <v>23.4825</v>
      </c>
      <c r="T75" s="209"/>
      <c r="U75" s="167"/>
      <c r="V75" s="276"/>
      <c r="W75" s="278">
        <f>W73</f>
        <v>71.3138</v>
      </c>
      <c r="X75" s="279">
        <f>X73</f>
        <v>88</v>
      </c>
      <c r="Y75" s="172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</row>
    <row r="76" spans="1:42" s="115" customFormat="1" ht="17.25" customHeight="1">
      <c r="A76" s="265"/>
      <c r="B76" s="266"/>
      <c r="C76" s="207"/>
      <c r="D76" s="207"/>
      <c r="E76" s="207"/>
      <c r="F76" s="207"/>
      <c r="G76" s="207"/>
      <c r="H76" s="205" t="s">
        <v>79</v>
      </c>
      <c r="I76" s="264">
        <v>7.2</v>
      </c>
      <c r="J76" s="264">
        <v>7</v>
      </c>
      <c r="K76" s="264">
        <v>7.1</v>
      </c>
      <c r="L76" s="264">
        <v>6.9</v>
      </c>
      <c r="M76" s="264">
        <v>6.8</v>
      </c>
      <c r="N76" s="264">
        <v>6.7</v>
      </c>
      <c r="O76" s="264"/>
      <c r="P76" s="264"/>
      <c r="Q76" s="264"/>
      <c r="R76" s="206"/>
      <c r="S76" s="222">
        <f>ROUND((SUM(I76:O76,-(MAX(I76:O76)),-(MIN(I76:O76)))/(JUDGES_COUNT-2))*FIGDD3,4)</f>
        <v>15.29</v>
      </c>
      <c r="T76" s="209"/>
      <c r="U76" s="167"/>
      <c r="V76" s="276"/>
      <c r="W76" s="278">
        <f>W73</f>
        <v>71.3138</v>
      </c>
      <c r="X76" s="279">
        <f>X73</f>
        <v>88</v>
      </c>
      <c r="Y76" s="172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</row>
    <row r="77" spans="1:42" s="115" customFormat="1" ht="17.25" customHeight="1">
      <c r="A77" s="265"/>
      <c r="B77" s="266"/>
      <c r="C77" s="207"/>
      <c r="D77" s="207"/>
      <c r="E77" s="207"/>
      <c r="F77" s="207"/>
      <c r="G77" s="207"/>
      <c r="H77" s="205" t="s">
        <v>80</v>
      </c>
      <c r="I77" s="264">
        <v>7</v>
      </c>
      <c r="J77" s="264">
        <v>6.8</v>
      </c>
      <c r="K77" s="264">
        <v>7</v>
      </c>
      <c r="L77" s="264">
        <v>7.2</v>
      </c>
      <c r="M77" s="264">
        <v>7</v>
      </c>
      <c r="N77" s="264">
        <v>7</v>
      </c>
      <c r="O77" s="264"/>
      <c r="P77" s="264"/>
      <c r="Q77" s="264"/>
      <c r="R77" s="207"/>
      <c r="S77" s="222">
        <f>ROUND((SUM(I77:O77,-(MAX(I77:O77)),-(MIN(I77:O77)))/(JUDGES_COUNT-2))*FIGDD4,4)</f>
        <v>16.1</v>
      </c>
      <c r="T77" s="209"/>
      <c r="U77" s="167"/>
      <c r="V77" s="276"/>
      <c r="W77" s="278">
        <f>W73</f>
        <v>71.3138</v>
      </c>
      <c r="X77" s="279">
        <f>X73</f>
        <v>88</v>
      </c>
      <c r="Y77" s="172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</row>
    <row r="78" spans="1:42" s="115" customFormat="1" ht="17.25" customHeight="1">
      <c r="A78" s="126"/>
      <c r="B78" s="166"/>
      <c r="C78" s="167"/>
      <c r="D78" s="167"/>
      <c r="E78" s="167"/>
      <c r="F78" s="167"/>
      <c r="G78" s="167"/>
      <c r="H78" s="168"/>
      <c r="I78" s="167"/>
      <c r="J78" s="167"/>
      <c r="K78" s="167"/>
      <c r="L78" s="167"/>
      <c r="M78" s="167"/>
      <c r="N78" s="167"/>
      <c r="O78" s="167"/>
      <c r="P78" s="168"/>
      <c r="Q78" s="167"/>
      <c r="R78" s="167"/>
      <c r="S78" s="168"/>
      <c r="T78" s="175"/>
      <c r="U78" s="167"/>
      <c r="V78" s="276"/>
      <c r="W78" s="278">
        <f>W73</f>
        <v>71.3138</v>
      </c>
      <c r="X78" s="279">
        <f>X73</f>
        <v>88</v>
      </c>
      <c r="Y78" s="172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</row>
    <row r="79" spans="1:40" s="115" customFormat="1" ht="17.25" customHeight="1">
      <c r="A79" s="261">
        <v>5</v>
      </c>
      <c r="B79" s="124">
        <v>1</v>
      </c>
      <c r="C79" s="129" t="s">
        <v>139</v>
      </c>
      <c r="E79" s="118"/>
      <c r="G79" s="252" t="s">
        <v>168</v>
      </c>
      <c r="H79" s="254"/>
      <c r="I79" s="108" t="s">
        <v>176</v>
      </c>
      <c r="K79" s="118"/>
      <c r="M79" s="118"/>
      <c r="N79" s="116"/>
      <c r="P79" s="118"/>
      <c r="Q79" s="130"/>
      <c r="S79" s="222">
        <f>SUM(S80:S83)</f>
        <v>68.7</v>
      </c>
      <c r="T79" s="209"/>
      <c r="U79" s="223">
        <f>ROUND(((SUM(S80:S83))/FIGSDD)*10,4)+SUM(T80:T83)</f>
        <v>70.102</v>
      </c>
      <c r="V79" s="223">
        <f>ROUND(U79*FIGS_PART,4)</f>
        <v>70.102</v>
      </c>
      <c r="W79" s="277">
        <f>U79</f>
        <v>70.102</v>
      </c>
      <c r="X79" s="257">
        <f>[1]!sn_val(B79)</f>
        <v>1</v>
      </c>
      <c r="Y79" s="123">
        <v>47</v>
      </c>
      <c r="AC79" s="168"/>
      <c r="AF79" s="125"/>
      <c r="AK79" s="268">
        <f>S80</f>
        <v>14.96</v>
      </c>
      <c r="AL79" s="268">
        <f>S81</f>
        <v>22.475</v>
      </c>
      <c r="AM79" s="268">
        <f>S82</f>
        <v>15.51</v>
      </c>
      <c r="AN79" s="268">
        <f>S83</f>
        <v>15.755</v>
      </c>
    </row>
    <row r="80" spans="1:32" s="115" customFormat="1" ht="17.25" customHeight="1">
      <c r="A80" s="265"/>
      <c r="B80" s="266"/>
      <c r="C80" s="207"/>
      <c r="D80" s="207"/>
      <c r="E80" s="207"/>
      <c r="F80" s="207"/>
      <c r="G80" s="207"/>
      <c r="H80" s="205" t="s">
        <v>77</v>
      </c>
      <c r="I80" s="264">
        <v>6.7</v>
      </c>
      <c r="J80" s="264">
        <v>7</v>
      </c>
      <c r="K80" s="264">
        <v>6.5</v>
      </c>
      <c r="L80" s="264">
        <v>6.9</v>
      </c>
      <c r="M80" s="264">
        <v>6.8</v>
      </c>
      <c r="N80" s="264">
        <v>6.8</v>
      </c>
      <c r="O80" s="264"/>
      <c r="P80" s="264"/>
      <c r="Q80" s="264"/>
      <c r="R80" s="206"/>
      <c r="S80" s="222">
        <f>ROUND((SUM(I80:O80,-(MAX(I80:O80)),-(MIN(I80:O80)))/(JUDGES_COUNT-2))*FIGDD1,4)</f>
        <v>14.96</v>
      </c>
      <c r="T80" s="209"/>
      <c r="V80" s="273"/>
      <c r="W80" s="259">
        <f>W79</f>
        <v>70.102</v>
      </c>
      <c r="X80" s="257">
        <f>X79</f>
        <v>1</v>
      </c>
      <c r="Y80" s="123"/>
      <c r="AC80" s="168"/>
      <c r="AF80" s="125"/>
    </row>
    <row r="81" spans="1:32" s="115" customFormat="1" ht="17.25" customHeight="1">
      <c r="A81" s="267"/>
      <c r="B81" s="233"/>
      <c r="C81" s="207"/>
      <c r="D81" s="207"/>
      <c r="E81" s="207"/>
      <c r="F81" s="207"/>
      <c r="G81" s="207"/>
      <c r="H81" s="205" t="s">
        <v>78</v>
      </c>
      <c r="I81" s="264">
        <v>7.1</v>
      </c>
      <c r="J81" s="264">
        <v>7.3</v>
      </c>
      <c r="K81" s="264">
        <v>7.4</v>
      </c>
      <c r="L81" s="264">
        <v>7.3</v>
      </c>
      <c r="M81" s="264">
        <v>7.3</v>
      </c>
      <c r="N81" s="264">
        <v>6.8</v>
      </c>
      <c r="O81" s="264"/>
      <c r="P81" s="264"/>
      <c r="Q81" s="264"/>
      <c r="R81" s="206"/>
      <c r="S81" s="222">
        <f>ROUND((SUM(I81:O81,-(MAX(I81:O81)),-(MIN(I81:O81)))/(JUDGES_COUNT-2))*FIGDD2,4)</f>
        <v>22.475</v>
      </c>
      <c r="T81" s="209"/>
      <c r="V81" s="273"/>
      <c r="W81" s="259">
        <f>W79</f>
        <v>70.102</v>
      </c>
      <c r="X81" s="257">
        <f>X79</f>
        <v>1</v>
      </c>
      <c r="Y81" s="123"/>
      <c r="AC81" s="168"/>
      <c r="AF81" s="125"/>
    </row>
    <row r="82" spans="1:32" s="115" customFormat="1" ht="17.25" customHeight="1">
      <c r="A82" s="265"/>
      <c r="B82" s="266"/>
      <c r="C82" s="207"/>
      <c r="D82" s="207"/>
      <c r="E82" s="207"/>
      <c r="F82" s="207"/>
      <c r="G82" s="207"/>
      <c r="H82" s="205" t="s">
        <v>79</v>
      </c>
      <c r="I82" s="264">
        <v>7.1</v>
      </c>
      <c r="J82" s="264">
        <v>7.1</v>
      </c>
      <c r="K82" s="264">
        <v>7</v>
      </c>
      <c r="L82" s="264">
        <v>7</v>
      </c>
      <c r="M82" s="264">
        <v>7.1</v>
      </c>
      <c r="N82" s="264">
        <v>7</v>
      </c>
      <c r="O82" s="264"/>
      <c r="P82" s="264"/>
      <c r="Q82" s="264"/>
      <c r="R82" s="206"/>
      <c r="S82" s="222">
        <f>ROUND((SUM(I82:O82,-(MAX(I82:O82)),-(MIN(I82:O82)))/(JUDGES_COUNT-2))*FIGDD3,4)</f>
        <v>15.51</v>
      </c>
      <c r="T82" s="209"/>
      <c r="V82" s="273"/>
      <c r="W82" s="259">
        <f>W79</f>
        <v>70.102</v>
      </c>
      <c r="X82" s="257">
        <f>X79</f>
        <v>1</v>
      </c>
      <c r="Y82" s="123"/>
      <c r="AC82" s="168"/>
      <c r="AF82" s="125"/>
    </row>
    <row r="83" spans="1:32" s="115" customFormat="1" ht="17.25" customHeight="1">
      <c r="A83" s="265"/>
      <c r="B83" s="266"/>
      <c r="C83" s="207"/>
      <c r="D83" s="207"/>
      <c r="E83" s="207"/>
      <c r="F83" s="207"/>
      <c r="G83" s="207"/>
      <c r="H83" s="205" t="s">
        <v>80</v>
      </c>
      <c r="I83" s="264">
        <v>6.8</v>
      </c>
      <c r="J83" s="264">
        <v>6.7</v>
      </c>
      <c r="K83" s="264">
        <v>7</v>
      </c>
      <c r="L83" s="264">
        <v>7</v>
      </c>
      <c r="M83" s="264">
        <v>6.9</v>
      </c>
      <c r="N83" s="264">
        <v>6.5</v>
      </c>
      <c r="O83" s="264"/>
      <c r="P83" s="264"/>
      <c r="Q83" s="264"/>
      <c r="R83" s="207"/>
      <c r="S83" s="222">
        <f>ROUND((SUM(I83:O83,-(MAX(I83:O83)),-(MIN(I83:O83)))/(JUDGES_COUNT-2))*FIGDD4,4)</f>
        <v>15.755</v>
      </c>
      <c r="T83" s="209"/>
      <c r="V83" s="273"/>
      <c r="W83" s="259">
        <f>W79</f>
        <v>70.102</v>
      </c>
      <c r="X83" s="257">
        <f>X79</f>
        <v>1</v>
      </c>
      <c r="Y83" s="123"/>
      <c r="AC83" s="168"/>
      <c r="AF83" s="125"/>
    </row>
    <row r="84" spans="1:32" s="115" customFormat="1" ht="17.25" customHeight="1">
      <c r="A84" s="261"/>
      <c r="B84" s="124"/>
      <c r="C84" s="129"/>
      <c r="E84" s="118"/>
      <c r="G84" s="252"/>
      <c r="H84" s="254"/>
      <c r="I84" s="108"/>
      <c r="K84" s="118"/>
      <c r="M84" s="118"/>
      <c r="N84" s="116"/>
      <c r="P84" s="118"/>
      <c r="Q84" s="130"/>
      <c r="V84" s="273"/>
      <c r="W84" s="259">
        <f>W79</f>
        <v>70.102</v>
      </c>
      <c r="X84" s="257">
        <f>X79</f>
        <v>1</v>
      </c>
      <c r="Y84" s="123"/>
      <c r="AC84" s="168"/>
      <c r="AF84" s="125"/>
    </row>
    <row r="85" spans="1:40" s="115" customFormat="1" ht="17.25" customHeight="1">
      <c r="A85" s="261">
        <v>6</v>
      </c>
      <c r="B85" s="124">
        <v>82</v>
      </c>
      <c r="C85" s="129" t="s">
        <v>143</v>
      </c>
      <c r="D85" s="113"/>
      <c r="E85" s="107"/>
      <c r="F85" s="113"/>
      <c r="G85" s="220" t="s">
        <v>168</v>
      </c>
      <c r="H85" s="253"/>
      <c r="I85" s="108" t="s">
        <v>176</v>
      </c>
      <c r="K85" s="118"/>
      <c r="M85" s="118"/>
      <c r="N85" s="116"/>
      <c r="P85" s="118"/>
      <c r="Q85" s="130"/>
      <c r="S85" s="222">
        <f>SUM(S86:S89)</f>
        <v>68.53999999999999</v>
      </c>
      <c r="T85" s="209"/>
      <c r="U85" s="223">
        <f>ROUND(((SUM(S86:S89))/FIGSDD)*10,4)+SUM(T86:T89)</f>
        <v>69.9388</v>
      </c>
      <c r="V85" s="223">
        <f>ROUND(U85*FIGS_PART,4)</f>
        <v>69.9388</v>
      </c>
      <c r="W85" s="277">
        <f>U85</f>
        <v>69.9388</v>
      </c>
      <c r="X85" s="257">
        <f>[1]!sn_val(B85)</f>
        <v>82</v>
      </c>
      <c r="Y85" s="123">
        <v>23</v>
      </c>
      <c r="AC85" s="168"/>
      <c r="AF85" s="125"/>
      <c r="AK85" s="268">
        <f>S86</f>
        <v>15.235</v>
      </c>
      <c r="AL85" s="268">
        <f>S87</f>
        <v>22.165</v>
      </c>
      <c r="AM85" s="268">
        <f>S88</f>
        <v>15.73</v>
      </c>
      <c r="AN85" s="268">
        <f>S89</f>
        <v>15.41</v>
      </c>
    </row>
    <row r="86" spans="1:32" s="115" customFormat="1" ht="17.25" customHeight="1">
      <c r="A86" s="265"/>
      <c r="B86" s="266"/>
      <c r="C86" s="207"/>
      <c r="D86" s="207"/>
      <c r="E86" s="207"/>
      <c r="F86" s="207"/>
      <c r="G86" s="207"/>
      <c r="H86" s="205" t="s">
        <v>77</v>
      </c>
      <c r="I86" s="264">
        <v>6.8</v>
      </c>
      <c r="J86" s="264">
        <v>6.8</v>
      </c>
      <c r="K86" s="264">
        <v>6.7</v>
      </c>
      <c r="L86" s="264">
        <v>7.1</v>
      </c>
      <c r="M86" s="264">
        <v>7</v>
      </c>
      <c r="N86" s="264">
        <v>7.5</v>
      </c>
      <c r="O86" s="264"/>
      <c r="P86" s="264"/>
      <c r="Q86" s="264"/>
      <c r="R86" s="206"/>
      <c r="S86" s="222">
        <f>ROUND((SUM(I86:O86,-(MAX(I86:O86)),-(MIN(I86:O86)))/(JUDGES_COUNT-2))*FIGDD1,4)</f>
        <v>15.235</v>
      </c>
      <c r="T86" s="209"/>
      <c r="V86" s="273"/>
      <c r="W86" s="259">
        <f>W85</f>
        <v>69.9388</v>
      </c>
      <c r="X86" s="257">
        <f>X85</f>
        <v>82</v>
      </c>
      <c r="Y86" s="123"/>
      <c r="AC86" s="168"/>
      <c r="AF86" s="125"/>
    </row>
    <row r="87" spans="1:32" s="115" customFormat="1" ht="17.25" customHeight="1">
      <c r="A87" s="267"/>
      <c r="B87" s="233"/>
      <c r="C87" s="207"/>
      <c r="D87" s="207"/>
      <c r="E87" s="207"/>
      <c r="F87" s="207"/>
      <c r="G87" s="207"/>
      <c r="H87" s="205" t="s">
        <v>78</v>
      </c>
      <c r="I87" s="264">
        <v>7.3</v>
      </c>
      <c r="J87" s="264">
        <v>7.2</v>
      </c>
      <c r="K87" s="264">
        <v>7.3</v>
      </c>
      <c r="L87" s="264">
        <v>7.1</v>
      </c>
      <c r="M87" s="264">
        <v>7</v>
      </c>
      <c r="N87" s="264">
        <v>6.8</v>
      </c>
      <c r="O87" s="264"/>
      <c r="P87" s="264"/>
      <c r="Q87" s="264"/>
      <c r="R87" s="206"/>
      <c r="S87" s="222">
        <f>ROUND((SUM(I87:O87,-(MAX(I87:O87)),-(MIN(I87:O87)))/(JUDGES_COUNT-2))*FIGDD2,4)</f>
        <v>22.165</v>
      </c>
      <c r="T87" s="209"/>
      <c r="V87" s="273"/>
      <c r="W87" s="259">
        <f>W85</f>
        <v>69.9388</v>
      </c>
      <c r="X87" s="257">
        <f>X85</f>
        <v>82</v>
      </c>
      <c r="Y87" s="123"/>
      <c r="AC87" s="168"/>
      <c r="AF87" s="125"/>
    </row>
    <row r="88" spans="1:32" s="115" customFormat="1" ht="17.25" customHeight="1">
      <c r="A88" s="265"/>
      <c r="B88" s="266"/>
      <c r="C88" s="207"/>
      <c r="D88" s="207"/>
      <c r="E88" s="207"/>
      <c r="F88" s="207"/>
      <c r="G88" s="207"/>
      <c r="H88" s="205" t="s">
        <v>79</v>
      </c>
      <c r="I88" s="264">
        <v>7.1</v>
      </c>
      <c r="J88" s="264">
        <v>7.2</v>
      </c>
      <c r="K88" s="264">
        <v>7.1</v>
      </c>
      <c r="L88" s="264">
        <v>7.2</v>
      </c>
      <c r="M88" s="264">
        <v>7.2</v>
      </c>
      <c r="N88" s="264">
        <v>6.7</v>
      </c>
      <c r="O88" s="264"/>
      <c r="P88" s="264"/>
      <c r="Q88" s="264"/>
      <c r="R88" s="206"/>
      <c r="S88" s="222">
        <f>ROUND((SUM(I88:O88,-(MAX(I88:O88)),-(MIN(I88:O88)))/(JUDGES_COUNT-2))*FIGDD3,4)</f>
        <v>15.73</v>
      </c>
      <c r="T88" s="209"/>
      <c r="V88" s="273"/>
      <c r="W88" s="259">
        <f>W85</f>
        <v>69.9388</v>
      </c>
      <c r="X88" s="257">
        <f>X85</f>
        <v>82</v>
      </c>
      <c r="Y88" s="123"/>
      <c r="AC88" s="168"/>
      <c r="AF88" s="125"/>
    </row>
    <row r="89" spans="1:32" s="115" customFormat="1" ht="17.25" customHeight="1">
      <c r="A89" s="265"/>
      <c r="B89" s="266"/>
      <c r="C89" s="207"/>
      <c r="D89" s="207"/>
      <c r="E89" s="207"/>
      <c r="F89" s="207"/>
      <c r="G89" s="207"/>
      <c r="H89" s="205" t="s">
        <v>80</v>
      </c>
      <c r="I89" s="264">
        <v>7</v>
      </c>
      <c r="J89" s="264">
        <v>6.8</v>
      </c>
      <c r="K89" s="264">
        <v>6.5</v>
      </c>
      <c r="L89" s="264">
        <v>6.6</v>
      </c>
      <c r="M89" s="264">
        <v>6.8</v>
      </c>
      <c r="N89" s="264">
        <v>6.6</v>
      </c>
      <c r="O89" s="264"/>
      <c r="P89" s="264"/>
      <c r="Q89" s="264"/>
      <c r="R89" s="207"/>
      <c r="S89" s="222">
        <f>ROUND((SUM(I89:O89,-(MAX(I89:O89)),-(MIN(I89:O89)))/(JUDGES_COUNT-2))*FIGDD4,4)</f>
        <v>15.41</v>
      </c>
      <c r="T89" s="209"/>
      <c r="V89" s="273"/>
      <c r="W89" s="259">
        <f>W85</f>
        <v>69.9388</v>
      </c>
      <c r="X89" s="257">
        <f>X85</f>
        <v>82</v>
      </c>
      <c r="Y89" s="123"/>
      <c r="AC89" s="168"/>
      <c r="AF89" s="125"/>
    </row>
    <row r="90" spans="1:32" s="115" customFormat="1" ht="17.25" customHeight="1">
      <c r="A90" s="261"/>
      <c r="B90" s="124"/>
      <c r="C90" s="129"/>
      <c r="D90" s="113"/>
      <c r="E90" s="107"/>
      <c r="F90" s="113"/>
      <c r="G90" s="220"/>
      <c r="H90" s="253"/>
      <c r="I90" s="108"/>
      <c r="K90" s="118"/>
      <c r="M90" s="118"/>
      <c r="N90" s="116"/>
      <c r="P90" s="118"/>
      <c r="Q90" s="130"/>
      <c r="V90" s="273"/>
      <c r="W90" s="259">
        <f>W85</f>
        <v>69.9388</v>
      </c>
      <c r="X90" s="257">
        <f>X85</f>
        <v>82</v>
      </c>
      <c r="Y90" s="123"/>
      <c r="AC90" s="168"/>
      <c r="AF90" s="125"/>
    </row>
    <row r="91" spans="1:42" s="113" customFormat="1" ht="17.25" customHeight="1">
      <c r="A91" s="261">
        <v>7</v>
      </c>
      <c r="B91" s="124">
        <v>73</v>
      </c>
      <c r="C91" s="122" t="s">
        <v>146</v>
      </c>
      <c r="D91" s="115"/>
      <c r="E91" s="118"/>
      <c r="F91" s="115"/>
      <c r="G91" s="252" t="s">
        <v>167</v>
      </c>
      <c r="H91" s="254"/>
      <c r="I91" s="108" t="s">
        <v>176</v>
      </c>
      <c r="J91" s="115"/>
      <c r="K91" s="118"/>
      <c r="L91" s="115"/>
      <c r="M91" s="118"/>
      <c r="N91" s="116"/>
      <c r="O91" s="115"/>
      <c r="P91" s="118"/>
      <c r="Q91" s="119"/>
      <c r="R91" s="115"/>
      <c r="S91" s="222">
        <f>SUM(S92:S95)</f>
        <v>68.22749999999999</v>
      </c>
      <c r="T91" s="209"/>
      <c r="U91" s="223">
        <f>ROUND(((SUM(S92:S95))/FIGSDD)*10,4)+SUM(T92:T95)</f>
        <v>69.6199</v>
      </c>
      <c r="V91" s="223">
        <f>ROUND(U91*FIGS_PART,4)</f>
        <v>69.6199</v>
      </c>
      <c r="W91" s="277">
        <f>U91</f>
        <v>69.6199</v>
      </c>
      <c r="X91" s="257">
        <f>[1]!sn_val(B91)</f>
        <v>73</v>
      </c>
      <c r="Y91" s="123">
        <v>57</v>
      </c>
      <c r="Z91" s="115"/>
      <c r="AA91" s="115"/>
      <c r="AB91" s="115"/>
      <c r="AC91" s="168"/>
      <c r="AD91" s="115"/>
      <c r="AE91" s="115"/>
      <c r="AF91" s="125"/>
      <c r="AG91" s="115"/>
      <c r="AH91" s="115"/>
      <c r="AI91" s="115"/>
      <c r="AJ91" s="115"/>
      <c r="AK91" s="268">
        <f>S92</f>
        <v>15.675</v>
      </c>
      <c r="AL91" s="268">
        <f>S93</f>
        <v>21.855</v>
      </c>
      <c r="AM91" s="268">
        <f>S94</f>
        <v>15.345</v>
      </c>
      <c r="AN91" s="268">
        <f>S95</f>
        <v>15.3525</v>
      </c>
      <c r="AO91" s="115"/>
      <c r="AP91" s="115"/>
    </row>
    <row r="92" spans="1:42" s="113" customFormat="1" ht="17.25" customHeight="1">
      <c r="A92" s="265"/>
      <c r="B92" s="266"/>
      <c r="C92" s="207"/>
      <c r="D92" s="207"/>
      <c r="E92" s="207"/>
      <c r="F92" s="207"/>
      <c r="G92" s="207"/>
      <c r="H92" s="205" t="s">
        <v>77</v>
      </c>
      <c r="I92" s="264">
        <v>7.1</v>
      </c>
      <c r="J92" s="264">
        <v>7</v>
      </c>
      <c r="K92" s="264">
        <v>7.1</v>
      </c>
      <c r="L92" s="264">
        <v>7.6</v>
      </c>
      <c r="M92" s="264">
        <v>7.3</v>
      </c>
      <c r="N92" s="264">
        <v>6.8</v>
      </c>
      <c r="O92" s="264"/>
      <c r="P92" s="264"/>
      <c r="Q92" s="264"/>
      <c r="R92" s="206"/>
      <c r="S92" s="222">
        <f>ROUND((SUM(I92:O92,-(MAX(I92:O92)),-(MIN(I92:O92)))/(JUDGES_COUNT-2))*FIGDD1,4)</f>
        <v>15.675</v>
      </c>
      <c r="T92" s="209"/>
      <c r="U92" s="115"/>
      <c r="V92" s="273"/>
      <c r="W92" s="259">
        <f>W91</f>
        <v>69.6199</v>
      </c>
      <c r="X92" s="257">
        <f>X91</f>
        <v>73</v>
      </c>
      <c r="Y92" s="123"/>
      <c r="Z92" s="115"/>
      <c r="AA92" s="115"/>
      <c r="AB92" s="115"/>
      <c r="AC92" s="168"/>
      <c r="AD92" s="115"/>
      <c r="AE92" s="115"/>
      <c r="AF92" s="12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</row>
    <row r="93" spans="1:42" s="113" customFormat="1" ht="17.25" customHeight="1">
      <c r="A93" s="267"/>
      <c r="B93" s="233"/>
      <c r="C93" s="207"/>
      <c r="D93" s="207"/>
      <c r="E93" s="207"/>
      <c r="F93" s="207"/>
      <c r="G93" s="207"/>
      <c r="H93" s="205" t="s">
        <v>78</v>
      </c>
      <c r="I93" s="264">
        <v>6.9</v>
      </c>
      <c r="J93" s="264">
        <v>7</v>
      </c>
      <c r="K93" s="264">
        <v>7.1</v>
      </c>
      <c r="L93" s="264">
        <v>7.2</v>
      </c>
      <c r="M93" s="264">
        <v>7.1</v>
      </c>
      <c r="N93" s="264">
        <v>7</v>
      </c>
      <c r="O93" s="264"/>
      <c r="P93" s="264"/>
      <c r="Q93" s="264"/>
      <c r="R93" s="206"/>
      <c r="S93" s="222">
        <f>ROUND((SUM(I93:O93,-(MAX(I93:O93)),-(MIN(I93:O93)))/(JUDGES_COUNT-2))*FIGDD2,4)</f>
        <v>21.855</v>
      </c>
      <c r="T93" s="209"/>
      <c r="U93" s="115"/>
      <c r="V93" s="273"/>
      <c r="W93" s="259">
        <f>W91</f>
        <v>69.6199</v>
      </c>
      <c r="X93" s="257">
        <f>X91</f>
        <v>73</v>
      </c>
      <c r="Y93" s="123"/>
      <c r="Z93" s="115"/>
      <c r="AA93" s="115"/>
      <c r="AB93" s="115"/>
      <c r="AC93" s="168"/>
      <c r="AD93" s="115"/>
      <c r="AE93" s="115"/>
      <c r="AF93" s="12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</row>
    <row r="94" spans="1:42" s="113" customFormat="1" ht="17.25" customHeight="1">
      <c r="A94" s="265"/>
      <c r="B94" s="266"/>
      <c r="C94" s="207"/>
      <c r="D94" s="207"/>
      <c r="E94" s="207"/>
      <c r="F94" s="207"/>
      <c r="G94" s="207"/>
      <c r="H94" s="205" t="s">
        <v>79</v>
      </c>
      <c r="I94" s="264">
        <v>7.2</v>
      </c>
      <c r="J94" s="264">
        <v>7</v>
      </c>
      <c r="K94" s="264">
        <v>6.9</v>
      </c>
      <c r="L94" s="264">
        <v>6.8</v>
      </c>
      <c r="M94" s="264">
        <v>7</v>
      </c>
      <c r="N94" s="264">
        <v>7</v>
      </c>
      <c r="O94" s="264"/>
      <c r="P94" s="264"/>
      <c r="Q94" s="264"/>
      <c r="R94" s="206"/>
      <c r="S94" s="222">
        <f>ROUND((SUM(I94:O94,-(MAX(I94:O94)),-(MIN(I94:O94)))/(JUDGES_COUNT-2))*FIGDD3,4)</f>
        <v>15.345</v>
      </c>
      <c r="T94" s="209"/>
      <c r="U94" s="115"/>
      <c r="V94" s="273"/>
      <c r="W94" s="259">
        <f>W91</f>
        <v>69.6199</v>
      </c>
      <c r="X94" s="257">
        <f>X91</f>
        <v>73</v>
      </c>
      <c r="Y94" s="123"/>
      <c r="Z94" s="115"/>
      <c r="AA94" s="115"/>
      <c r="AB94" s="115"/>
      <c r="AC94" s="168"/>
      <c r="AD94" s="115"/>
      <c r="AE94" s="115"/>
      <c r="AF94" s="12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</row>
    <row r="95" spans="1:42" s="113" customFormat="1" ht="17.25" customHeight="1">
      <c r="A95" s="265"/>
      <c r="B95" s="266"/>
      <c r="C95" s="207"/>
      <c r="D95" s="207"/>
      <c r="E95" s="207"/>
      <c r="F95" s="207"/>
      <c r="G95" s="207"/>
      <c r="H95" s="205" t="s">
        <v>80</v>
      </c>
      <c r="I95" s="264">
        <v>6.6</v>
      </c>
      <c r="J95" s="264">
        <v>7</v>
      </c>
      <c r="K95" s="264">
        <v>6.8</v>
      </c>
      <c r="L95" s="264">
        <v>6.7</v>
      </c>
      <c r="M95" s="264">
        <v>6.6</v>
      </c>
      <c r="N95" s="264">
        <v>6.5</v>
      </c>
      <c r="O95" s="264"/>
      <c r="P95" s="264"/>
      <c r="Q95" s="264"/>
      <c r="R95" s="207"/>
      <c r="S95" s="222">
        <f>ROUND((SUM(I95:O95,-(MAX(I95:O95)),-(MIN(I95:O95)))/(JUDGES_COUNT-2))*FIGDD4,4)</f>
        <v>15.3525</v>
      </c>
      <c r="T95" s="209"/>
      <c r="U95" s="115"/>
      <c r="V95" s="273"/>
      <c r="W95" s="259">
        <f>W91</f>
        <v>69.6199</v>
      </c>
      <c r="X95" s="257">
        <f>X91</f>
        <v>73</v>
      </c>
      <c r="Y95" s="123"/>
      <c r="Z95" s="115"/>
      <c r="AA95" s="115"/>
      <c r="AB95" s="115"/>
      <c r="AC95" s="168"/>
      <c r="AD95" s="115"/>
      <c r="AE95" s="115"/>
      <c r="AF95" s="12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1:42" s="113" customFormat="1" ht="17.25" customHeight="1">
      <c r="A96" s="261"/>
      <c r="B96" s="124"/>
      <c r="C96" s="122"/>
      <c r="D96" s="115"/>
      <c r="E96" s="118"/>
      <c r="F96" s="115"/>
      <c r="G96" s="252"/>
      <c r="H96" s="254"/>
      <c r="I96" s="108"/>
      <c r="J96" s="115"/>
      <c r="K96" s="118"/>
      <c r="L96" s="115"/>
      <c r="M96" s="118"/>
      <c r="N96" s="116"/>
      <c r="O96" s="115"/>
      <c r="P96" s="118"/>
      <c r="Q96" s="119"/>
      <c r="R96" s="115"/>
      <c r="S96" s="115"/>
      <c r="T96" s="115"/>
      <c r="U96" s="115"/>
      <c r="V96" s="273"/>
      <c r="W96" s="259">
        <f>W91</f>
        <v>69.6199</v>
      </c>
      <c r="X96" s="257">
        <f>X91</f>
        <v>73</v>
      </c>
      <c r="Y96" s="123"/>
      <c r="Z96" s="115"/>
      <c r="AA96" s="115"/>
      <c r="AB96" s="115"/>
      <c r="AC96" s="168"/>
      <c r="AD96" s="115"/>
      <c r="AE96" s="115"/>
      <c r="AF96" s="12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</row>
    <row r="97" spans="1:40" s="115" customFormat="1" ht="17.25" customHeight="1">
      <c r="A97" s="261">
        <v>8</v>
      </c>
      <c r="B97" s="124">
        <v>78</v>
      </c>
      <c r="C97" s="122" t="s">
        <v>140</v>
      </c>
      <c r="E97" s="118"/>
      <c r="G97" s="252" t="s">
        <v>168</v>
      </c>
      <c r="H97" s="254"/>
      <c r="I97" s="108" t="s">
        <v>176</v>
      </c>
      <c r="J97" s="118"/>
      <c r="K97" s="118"/>
      <c r="L97" s="118"/>
      <c r="M97" s="118"/>
      <c r="N97" s="252"/>
      <c r="O97" s="122"/>
      <c r="P97" s="128"/>
      <c r="Q97" s="130"/>
      <c r="S97" s="222">
        <f>SUM(S98:S101)</f>
        <v>67.665</v>
      </c>
      <c r="T97" s="209"/>
      <c r="U97" s="223">
        <f>ROUND(((SUM(S98:S101))/FIGSDD)*10,4)+SUM(T98:T101)</f>
        <v>69.0459</v>
      </c>
      <c r="V97" s="223">
        <f>ROUND(U97*FIGS_PART,4)</f>
        <v>69.0459</v>
      </c>
      <c r="W97" s="277">
        <f>U97</f>
        <v>69.0459</v>
      </c>
      <c r="X97" s="257">
        <f>[1]!sn_val(B97)</f>
        <v>78</v>
      </c>
      <c r="Y97" s="123">
        <v>62</v>
      </c>
      <c r="AC97" s="168"/>
      <c r="AF97" s="125"/>
      <c r="AK97" s="268">
        <f>S98</f>
        <v>14.74</v>
      </c>
      <c r="AL97" s="268">
        <f>S99</f>
        <v>22.0875</v>
      </c>
      <c r="AM97" s="268">
        <f>S100</f>
        <v>14.795</v>
      </c>
      <c r="AN97" s="268">
        <f>S101</f>
        <v>16.0425</v>
      </c>
    </row>
    <row r="98" spans="1:32" s="115" customFormat="1" ht="17.25" customHeight="1">
      <c r="A98" s="265"/>
      <c r="B98" s="266"/>
      <c r="C98" s="207"/>
      <c r="D98" s="207"/>
      <c r="E98" s="207"/>
      <c r="F98" s="207"/>
      <c r="G98" s="207"/>
      <c r="H98" s="205" t="s">
        <v>77</v>
      </c>
      <c r="I98" s="264">
        <v>6.5</v>
      </c>
      <c r="J98" s="264">
        <v>6.8</v>
      </c>
      <c r="K98" s="264">
        <v>6.4</v>
      </c>
      <c r="L98" s="264">
        <v>6.7</v>
      </c>
      <c r="M98" s="264">
        <v>6.8</v>
      </c>
      <c r="N98" s="264">
        <v>6.9</v>
      </c>
      <c r="O98" s="264"/>
      <c r="P98" s="264"/>
      <c r="Q98" s="264"/>
      <c r="R98" s="206"/>
      <c r="S98" s="222">
        <f>ROUND((SUM(I98:O98,-(MAX(I98:O98)),-(MIN(I98:O98)))/(JUDGES_COUNT-2))*FIGDD1,4)</f>
        <v>14.74</v>
      </c>
      <c r="T98" s="209"/>
      <c r="V98" s="273"/>
      <c r="W98" s="259">
        <f>W97</f>
        <v>69.0459</v>
      </c>
      <c r="X98" s="257">
        <f>X97</f>
        <v>78</v>
      </c>
      <c r="Y98" s="123"/>
      <c r="AC98" s="168"/>
      <c r="AF98" s="125"/>
    </row>
    <row r="99" spans="1:32" s="115" customFormat="1" ht="17.25" customHeight="1">
      <c r="A99" s="267"/>
      <c r="B99" s="233"/>
      <c r="C99" s="207"/>
      <c r="D99" s="207"/>
      <c r="E99" s="207"/>
      <c r="F99" s="207"/>
      <c r="G99" s="207"/>
      <c r="H99" s="205" t="s">
        <v>78</v>
      </c>
      <c r="I99" s="264">
        <v>7</v>
      </c>
      <c r="J99" s="264">
        <v>7.2</v>
      </c>
      <c r="K99" s="264">
        <v>7.6</v>
      </c>
      <c r="L99" s="264">
        <v>7.3</v>
      </c>
      <c r="M99" s="264">
        <v>7</v>
      </c>
      <c r="N99" s="264">
        <v>7</v>
      </c>
      <c r="O99" s="264"/>
      <c r="P99" s="264"/>
      <c r="Q99" s="264"/>
      <c r="R99" s="206"/>
      <c r="S99" s="222">
        <f>ROUND((SUM(I99:O99,-(MAX(I99:O99)),-(MIN(I99:O99)))/(JUDGES_COUNT-2))*FIGDD2,4)</f>
        <v>22.0875</v>
      </c>
      <c r="T99" s="209"/>
      <c r="V99" s="273"/>
      <c r="W99" s="259">
        <f>W97</f>
        <v>69.0459</v>
      </c>
      <c r="X99" s="257">
        <f>X97</f>
        <v>78</v>
      </c>
      <c r="Y99" s="123"/>
      <c r="AC99" s="168"/>
      <c r="AF99" s="125"/>
    </row>
    <row r="100" spans="1:32" s="115" customFormat="1" ht="17.25" customHeight="1">
      <c r="A100" s="265"/>
      <c r="B100" s="266"/>
      <c r="C100" s="207"/>
      <c r="D100" s="207"/>
      <c r="E100" s="207"/>
      <c r="F100" s="207"/>
      <c r="G100" s="207"/>
      <c r="H100" s="205" t="s">
        <v>79</v>
      </c>
      <c r="I100" s="264">
        <v>6.7</v>
      </c>
      <c r="J100" s="264">
        <v>6.3</v>
      </c>
      <c r="K100" s="264">
        <v>6.6</v>
      </c>
      <c r="L100" s="264">
        <v>6.8</v>
      </c>
      <c r="M100" s="264">
        <v>6.8</v>
      </c>
      <c r="N100" s="264">
        <v>6.8</v>
      </c>
      <c r="O100" s="264"/>
      <c r="P100" s="264"/>
      <c r="Q100" s="264"/>
      <c r="R100" s="206"/>
      <c r="S100" s="222">
        <f>ROUND((SUM(I100:O100,-(MAX(I100:O100)),-(MIN(I100:O100)))/(JUDGES_COUNT-2))*FIGDD3,4)</f>
        <v>14.795</v>
      </c>
      <c r="T100" s="209"/>
      <c r="V100" s="273"/>
      <c r="W100" s="259">
        <f>W97</f>
        <v>69.0459</v>
      </c>
      <c r="X100" s="257">
        <f>X97</f>
        <v>78</v>
      </c>
      <c r="Y100" s="123"/>
      <c r="AC100" s="168"/>
      <c r="AF100" s="125"/>
    </row>
    <row r="101" spans="1:32" s="115" customFormat="1" ht="17.25" customHeight="1">
      <c r="A101" s="265"/>
      <c r="B101" s="266"/>
      <c r="C101" s="207"/>
      <c r="D101" s="207"/>
      <c r="E101" s="207"/>
      <c r="F101" s="207"/>
      <c r="G101" s="207"/>
      <c r="H101" s="205" t="s">
        <v>80</v>
      </c>
      <c r="I101" s="264">
        <v>6.8</v>
      </c>
      <c r="J101" s="264">
        <v>6.8</v>
      </c>
      <c r="K101" s="264">
        <v>7.1</v>
      </c>
      <c r="L101" s="264">
        <v>7.2</v>
      </c>
      <c r="M101" s="264">
        <v>7.2</v>
      </c>
      <c r="N101" s="264">
        <v>6.6</v>
      </c>
      <c r="O101" s="264"/>
      <c r="P101" s="264"/>
      <c r="Q101" s="264"/>
      <c r="R101" s="207"/>
      <c r="S101" s="222">
        <f>ROUND((SUM(I101:O101,-(MAX(I101:O101)),-(MIN(I101:O101)))/(JUDGES_COUNT-2))*FIGDD4,4)</f>
        <v>16.0425</v>
      </c>
      <c r="T101" s="209"/>
      <c r="V101" s="273"/>
      <c r="W101" s="259">
        <f>W97</f>
        <v>69.0459</v>
      </c>
      <c r="X101" s="257">
        <f>X97</f>
        <v>78</v>
      </c>
      <c r="Y101" s="123"/>
      <c r="AC101" s="168"/>
      <c r="AF101" s="125"/>
    </row>
    <row r="102" spans="1:32" s="115" customFormat="1" ht="17.25" customHeight="1">
      <c r="A102" s="261"/>
      <c r="B102" s="124"/>
      <c r="C102" s="122"/>
      <c r="E102" s="118"/>
      <c r="G102" s="252"/>
      <c r="H102" s="254"/>
      <c r="I102" s="108"/>
      <c r="J102" s="118"/>
      <c r="K102" s="118"/>
      <c r="L102" s="118"/>
      <c r="M102" s="118"/>
      <c r="N102" s="252"/>
      <c r="O102" s="122"/>
      <c r="P102" s="128"/>
      <c r="Q102" s="130"/>
      <c r="V102" s="273"/>
      <c r="W102" s="259">
        <f>W97</f>
        <v>69.0459</v>
      </c>
      <c r="X102" s="257">
        <f>X97</f>
        <v>78</v>
      </c>
      <c r="Y102" s="123"/>
      <c r="AC102" s="168"/>
      <c r="AF102" s="125"/>
    </row>
    <row r="103" spans="1:40" s="115" customFormat="1" ht="17.25" customHeight="1">
      <c r="A103" s="261">
        <v>9</v>
      </c>
      <c r="B103" s="124">
        <v>86</v>
      </c>
      <c r="C103" s="122" t="s">
        <v>148</v>
      </c>
      <c r="E103" s="118"/>
      <c r="G103" s="252" t="s">
        <v>167</v>
      </c>
      <c r="H103" s="254"/>
      <c r="I103" s="108" t="s">
        <v>176</v>
      </c>
      <c r="K103" s="118"/>
      <c r="M103" s="118"/>
      <c r="N103" s="116"/>
      <c r="P103" s="118"/>
      <c r="Q103" s="119"/>
      <c r="S103" s="222">
        <f>SUM(S104:S107)</f>
        <v>67.415</v>
      </c>
      <c r="T103" s="209"/>
      <c r="U103" s="223">
        <f>ROUND(((SUM(S104:S107))/FIGSDD)*10,4)+SUM(T104:T107)</f>
        <v>68.7908</v>
      </c>
      <c r="V103" s="223">
        <f>ROUND(U103*FIGS_PART,4)</f>
        <v>68.7908</v>
      </c>
      <c r="W103" s="277">
        <f>U103</f>
        <v>68.7908</v>
      </c>
      <c r="X103" s="257">
        <f>[1]!sn_val(B103)</f>
        <v>86</v>
      </c>
      <c r="Y103" s="123">
        <v>82</v>
      </c>
      <c r="AC103" s="168"/>
      <c r="AF103" s="125"/>
      <c r="AK103" s="268">
        <f>S104</f>
        <v>15.565</v>
      </c>
      <c r="AL103" s="268">
        <f>S105</f>
        <v>21.7775</v>
      </c>
      <c r="AM103" s="268">
        <f>S106</f>
        <v>15.18</v>
      </c>
      <c r="AN103" s="268">
        <f>S107</f>
        <v>14.8925</v>
      </c>
    </row>
    <row r="104" spans="1:32" s="115" customFormat="1" ht="17.25" customHeight="1">
      <c r="A104" s="265"/>
      <c r="B104" s="266"/>
      <c r="C104" s="207"/>
      <c r="D104" s="207"/>
      <c r="E104" s="207"/>
      <c r="F104" s="207"/>
      <c r="G104" s="207"/>
      <c r="H104" s="205" t="s">
        <v>77</v>
      </c>
      <c r="I104" s="264">
        <v>7</v>
      </c>
      <c r="J104" s="264">
        <v>7</v>
      </c>
      <c r="K104" s="264">
        <v>7.5</v>
      </c>
      <c r="L104" s="264">
        <v>7.1</v>
      </c>
      <c r="M104" s="264">
        <v>7.1</v>
      </c>
      <c r="N104" s="264">
        <v>7.1</v>
      </c>
      <c r="O104" s="264"/>
      <c r="P104" s="264"/>
      <c r="Q104" s="264"/>
      <c r="R104" s="206"/>
      <c r="S104" s="222">
        <f>ROUND((SUM(I104:O104,-(MAX(I104:O104)),-(MIN(I104:O104)))/(JUDGES_COUNT-2))*FIGDD1,4)</f>
        <v>15.565</v>
      </c>
      <c r="T104" s="209"/>
      <c r="V104" s="273"/>
      <c r="W104" s="259">
        <f>W103</f>
        <v>68.7908</v>
      </c>
      <c r="X104" s="257">
        <f>X103</f>
        <v>86</v>
      </c>
      <c r="Y104" s="123"/>
      <c r="AC104" s="168"/>
      <c r="AF104" s="125"/>
    </row>
    <row r="105" spans="1:32" s="115" customFormat="1" ht="17.25" customHeight="1">
      <c r="A105" s="267"/>
      <c r="B105" s="233"/>
      <c r="C105" s="207"/>
      <c r="D105" s="207"/>
      <c r="E105" s="207"/>
      <c r="F105" s="207"/>
      <c r="G105" s="207"/>
      <c r="H105" s="205" t="s">
        <v>78</v>
      </c>
      <c r="I105" s="264">
        <v>7.4</v>
      </c>
      <c r="J105" s="264">
        <v>7.1</v>
      </c>
      <c r="K105" s="264">
        <v>7</v>
      </c>
      <c r="L105" s="264">
        <v>6.8</v>
      </c>
      <c r="M105" s="264">
        <v>7</v>
      </c>
      <c r="N105" s="264">
        <v>7</v>
      </c>
      <c r="O105" s="264"/>
      <c r="P105" s="264"/>
      <c r="Q105" s="264"/>
      <c r="R105" s="206"/>
      <c r="S105" s="222">
        <f>ROUND((SUM(I105:O105,-(MAX(I105:O105)),-(MIN(I105:O105)))/(JUDGES_COUNT-2))*FIGDD2,4)</f>
        <v>21.7775</v>
      </c>
      <c r="T105" s="209"/>
      <c r="V105" s="273"/>
      <c r="W105" s="259">
        <f>W103</f>
        <v>68.7908</v>
      </c>
      <c r="X105" s="257">
        <f>X103</f>
        <v>86</v>
      </c>
      <c r="Y105" s="123"/>
      <c r="AC105" s="168"/>
      <c r="AF105" s="125"/>
    </row>
    <row r="106" spans="1:32" s="115" customFormat="1" ht="17.25" customHeight="1">
      <c r="A106" s="265"/>
      <c r="B106" s="266"/>
      <c r="C106" s="207"/>
      <c r="D106" s="207"/>
      <c r="E106" s="207"/>
      <c r="F106" s="207"/>
      <c r="G106" s="207"/>
      <c r="H106" s="205" t="s">
        <v>79</v>
      </c>
      <c r="I106" s="264">
        <v>6.5</v>
      </c>
      <c r="J106" s="264">
        <v>6.6</v>
      </c>
      <c r="K106" s="264">
        <v>7</v>
      </c>
      <c r="L106" s="264">
        <v>7</v>
      </c>
      <c r="M106" s="264">
        <v>7</v>
      </c>
      <c r="N106" s="264">
        <v>7</v>
      </c>
      <c r="O106" s="264"/>
      <c r="P106" s="264"/>
      <c r="Q106" s="264"/>
      <c r="R106" s="206"/>
      <c r="S106" s="222">
        <f>ROUND((SUM(I106:O106,-(MAX(I106:O106)),-(MIN(I106:O106)))/(JUDGES_COUNT-2))*FIGDD3,4)</f>
        <v>15.18</v>
      </c>
      <c r="T106" s="209"/>
      <c r="V106" s="273"/>
      <c r="W106" s="259">
        <f>W103</f>
        <v>68.7908</v>
      </c>
      <c r="X106" s="257">
        <f>X103</f>
        <v>86</v>
      </c>
      <c r="Y106" s="123"/>
      <c r="AC106" s="168"/>
      <c r="AF106" s="125"/>
    </row>
    <row r="107" spans="1:32" s="115" customFormat="1" ht="17.25" customHeight="1">
      <c r="A107" s="265"/>
      <c r="B107" s="266"/>
      <c r="C107" s="207"/>
      <c r="D107" s="207"/>
      <c r="E107" s="207"/>
      <c r="F107" s="207"/>
      <c r="G107" s="207"/>
      <c r="H107" s="205" t="s">
        <v>80</v>
      </c>
      <c r="I107" s="264">
        <v>6.8</v>
      </c>
      <c r="J107" s="264">
        <v>6.5</v>
      </c>
      <c r="K107" s="264">
        <v>6.2</v>
      </c>
      <c r="L107" s="264">
        <v>6.3</v>
      </c>
      <c r="M107" s="264">
        <v>6.6</v>
      </c>
      <c r="N107" s="264">
        <v>6.5</v>
      </c>
      <c r="O107" s="264"/>
      <c r="P107" s="264"/>
      <c r="Q107" s="264"/>
      <c r="R107" s="207"/>
      <c r="S107" s="222">
        <f>ROUND((SUM(I107:O107,-(MAX(I107:O107)),-(MIN(I107:O107)))/(JUDGES_COUNT-2))*FIGDD4,4)</f>
        <v>14.8925</v>
      </c>
      <c r="T107" s="209"/>
      <c r="V107" s="273"/>
      <c r="W107" s="259">
        <f>W103</f>
        <v>68.7908</v>
      </c>
      <c r="X107" s="257">
        <f>X103</f>
        <v>86</v>
      </c>
      <c r="Y107" s="123"/>
      <c r="AC107" s="168"/>
      <c r="AF107" s="125"/>
    </row>
    <row r="108" spans="1:32" s="115" customFormat="1" ht="17.25" customHeight="1">
      <c r="A108" s="261"/>
      <c r="B108" s="124"/>
      <c r="C108" s="122"/>
      <c r="E108" s="118"/>
      <c r="G108" s="252"/>
      <c r="H108" s="254"/>
      <c r="I108" s="108"/>
      <c r="K108" s="118"/>
      <c r="M108" s="118"/>
      <c r="N108" s="116"/>
      <c r="P108" s="118"/>
      <c r="Q108" s="119"/>
      <c r="V108" s="273"/>
      <c r="W108" s="259">
        <f>W103</f>
        <v>68.7908</v>
      </c>
      <c r="X108" s="257">
        <f>X103</f>
        <v>86</v>
      </c>
      <c r="Y108" s="123"/>
      <c r="AC108" s="168"/>
      <c r="AF108" s="125"/>
    </row>
    <row r="109" spans="1:40" s="115" customFormat="1" ht="17.25" customHeight="1">
      <c r="A109" s="261">
        <v>10</v>
      </c>
      <c r="B109" s="124">
        <v>83</v>
      </c>
      <c r="C109" s="122" t="s">
        <v>145</v>
      </c>
      <c r="E109" s="118"/>
      <c r="G109" s="252" t="s">
        <v>167</v>
      </c>
      <c r="H109" s="254"/>
      <c r="I109" s="108" t="s">
        <v>176</v>
      </c>
      <c r="K109" s="118"/>
      <c r="M109" s="118"/>
      <c r="N109" s="116"/>
      <c r="P109" s="118"/>
      <c r="Q109" s="130"/>
      <c r="S109" s="222">
        <f>SUM(S110:S113)</f>
        <v>67.36</v>
      </c>
      <c r="T109" s="209"/>
      <c r="U109" s="223">
        <f>ROUND(((SUM(S110:S113))/FIGSDD)*10,4)+SUM(T110:T113)</f>
        <v>68.7347</v>
      </c>
      <c r="V109" s="223">
        <f>ROUND(U109*FIGS_PART,4)</f>
        <v>68.7347</v>
      </c>
      <c r="W109" s="277">
        <f>U109</f>
        <v>68.7347</v>
      </c>
      <c r="X109" s="257">
        <f>[1]!sn_val(B109)</f>
        <v>83</v>
      </c>
      <c r="Y109" s="123">
        <v>39</v>
      </c>
      <c r="AC109" s="168"/>
      <c r="AF109" s="125"/>
      <c r="AK109" s="268">
        <f>S110</f>
        <v>15.235</v>
      </c>
      <c r="AL109" s="268">
        <f>S111</f>
        <v>21.6225</v>
      </c>
      <c r="AM109" s="268">
        <f>S112</f>
        <v>14.575</v>
      </c>
      <c r="AN109" s="268">
        <f>S113</f>
        <v>15.9275</v>
      </c>
    </row>
    <row r="110" spans="1:32" s="115" customFormat="1" ht="17.25" customHeight="1">
      <c r="A110" s="265"/>
      <c r="B110" s="266"/>
      <c r="C110" s="207"/>
      <c r="D110" s="207"/>
      <c r="E110" s="207"/>
      <c r="F110" s="207"/>
      <c r="G110" s="207"/>
      <c r="H110" s="205" t="s">
        <v>77</v>
      </c>
      <c r="I110" s="264">
        <v>6.7</v>
      </c>
      <c r="J110" s="264">
        <v>6.3</v>
      </c>
      <c r="K110" s="264">
        <v>6.8</v>
      </c>
      <c r="L110" s="264">
        <v>7.2</v>
      </c>
      <c r="M110" s="264">
        <v>7.2</v>
      </c>
      <c r="N110" s="264">
        <v>7</v>
      </c>
      <c r="O110" s="264"/>
      <c r="P110" s="264"/>
      <c r="Q110" s="264"/>
      <c r="R110" s="206"/>
      <c r="S110" s="222">
        <f>ROUND((SUM(I110:O110,-(MAX(I110:O110)),-(MIN(I110:O110)))/(JUDGES_COUNT-2))*FIGDD1,4)</f>
        <v>15.235</v>
      </c>
      <c r="T110" s="209"/>
      <c r="V110" s="273"/>
      <c r="W110" s="259">
        <f>W109</f>
        <v>68.7347</v>
      </c>
      <c r="X110" s="257">
        <f>X109</f>
        <v>83</v>
      </c>
      <c r="Y110" s="123"/>
      <c r="AC110" s="168"/>
      <c r="AF110" s="125"/>
    </row>
    <row r="111" spans="1:32" s="115" customFormat="1" ht="17.25" customHeight="1">
      <c r="A111" s="267"/>
      <c r="B111" s="233"/>
      <c r="C111" s="207"/>
      <c r="D111" s="207"/>
      <c r="E111" s="207"/>
      <c r="F111" s="207"/>
      <c r="G111" s="207"/>
      <c r="H111" s="205" t="s">
        <v>78</v>
      </c>
      <c r="I111" s="264">
        <v>7</v>
      </c>
      <c r="J111" s="264">
        <v>7.1</v>
      </c>
      <c r="K111" s="264">
        <v>6.9</v>
      </c>
      <c r="L111" s="264">
        <v>7</v>
      </c>
      <c r="M111" s="264">
        <v>6.8</v>
      </c>
      <c r="N111" s="264">
        <v>7</v>
      </c>
      <c r="O111" s="264"/>
      <c r="P111" s="264"/>
      <c r="Q111" s="264"/>
      <c r="R111" s="206"/>
      <c r="S111" s="222">
        <f>ROUND((SUM(I111:O111,-(MAX(I111:O111)),-(MIN(I111:O111)))/(JUDGES_COUNT-2))*FIGDD2,4)</f>
        <v>21.6225</v>
      </c>
      <c r="T111" s="209"/>
      <c r="V111" s="273"/>
      <c r="W111" s="259">
        <f>W109</f>
        <v>68.7347</v>
      </c>
      <c r="X111" s="257">
        <f>X109</f>
        <v>83</v>
      </c>
      <c r="Y111" s="123"/>
      <c r="AC111" s="168"/>
      <c r="AF111" s="125"/>
    </row>
    <row r="112" spans="1:32" s="115" customFormat="1" ht="17.25" customHeight="1">
      <c r="A112" s="265"/>
      <c r="B112" s="266"/>
      <c r="C112" s="207"/>
      <c r="D112" s="207"/>
      <c r="E112" s="207"/>
      <c r="F112" s="207"/>
      <c r="G112" s="207"/>
      <c r="H112" s="205" t="s">
        <v>79</v>
      </c>
      <c r="I112" s="264">
        <v>6.8</v>
      </c>
      <c r="J112" s="264">
        <v>6.7</v>
      </c>
      <c r="K112" s="264">
        <v>6.5</v>
      </c>
      <c r="L112" s="264">
        <v>6.8</v>
      </c>
      <c r="M112" s="264">
        <v>6.5</v>
      </c>
      <c r="N112" s="264">
        <v>6.5</v>
      </c>
      <c r="O112" s="264"/>
      <c r="P112" s="264"/>
      <c r="Q112" s="264"/>
      <c r="R112" s="206"/>
      <c r="S112" s="222">
        <f>ROUND((SUM(I112:O112,-(MAX(I112:O112)),-(MIN(I112:O112)))/(JUDGES_COUNT-2))*FIGDD3,4)</f>
        <v>14.575</v>
      </c>
      <c r="T112" s="209"/>
      <c r="V112" s="273"/>
      <c r="W112" s="259">
        <f>W109</f>
        <v>68.7347</v>
      </c>
      <c r="X112" s="257">
        <f>X109</f>
        <v>83</v>
      </c>
      <c r="Y112" s="123"/>
      <c r="AC112" s="168"/>
      <c r="AF112" s="125"/>
    </row>
    <row r="113" spans="1:32" s="115" customFormat="1" ht="17.25" customHeight="1">
      <c r="A113" s="265"/>
      <c r="B113" s="266"/>
      <c r="C113" s="207"/>
      <c r="D113" s="207"/>
      <c r="E113" s="207"/>
      <c r="F113" s="207"/>
      <c r="G113" s="207"/>
      <c r="H113" s="205" t="s">
        <v>80</v>
      </c>
      <c r="I113" s="264">
        <v>6.8</v>
      </c>
      <c r="J113" s="264">
        <v>6.8</v>
      </c>
      <c r="K113" s="264">
        <v>7.1</v>
      </c>
      <c r="L113" s="264">
        <v>7.2</v>
      </c>
      <c r="M113" s="264">
        <v>7</v>
      </c>
      <c r="N113" s="264">
        <v>6.6</v>
      </c>
      <c r="O113" s="264"/>
      <c r="P113" s="264"/>
      <c r="Q113" s="264"/>
      <c r="R113" s="207"/>
      <c r="S113" s="222">
        <f>ROUND((SUM(I113:O113,-(MAX(I113:O113)),-(MIN(I113:O113)))/(JUDGES_COUNT-2))*FIGDD4,4)</f>
        <v>15.9275</v>
      </c>
      <c r="T113" s="209"/>
      <c r="V113" s="273"/>
      <c r="W113" s="259">
        <f>W109</f>
        <v>68.7347</v>
      </c>
      <c r="X113" s="257">
        <f>X109</f>
        <v>83</v>
      </c>
      <c r="Y113" s="123"/>
      <c r="AC113" s="168"/>
      <c r="AF113" s="125"/>
    </row>
    <row r="114" spans="1:32" s="115" customFormat="1" ht="17.25" customHeight="1">
      <c r="A114" s="261"/>
      <c r="B114" s="124"/>
      <c r="C114" s="122"/>
      <c r="E114" s="118"/>
      <c r="G114" s="252"/>
      <c r="H114" s="254"/>
      <c r="I114" s="108"/>
      <c r="K114" s="118"/>
      <c r="M114" s="118"/>
      <c r="N114" s="116"/>
      <c r="P114" s="118"/>
      <c r="Q114" s="130"/>
      <c r="V114" s="273"/>
      <c r="W114" s="259">
        <f>W109</f>
        <v>68.7347</v>
      </c>
      <c r="X114" s="257">
        <f>X109</f>
        <v>83</v>
      </c>
      <c r="Y114" s="123"/>
      <c r="AC114" s="168"/>
      <c r="AF114" s="125"/>
    </row>
    <row r="115" spans="1:40" s="115" customFormat="1" ht="17.25" customHeight="1">
      <c r="A115" s="261">
        <v>11</v>
      </c>
      <c r="B115" s="124">
        <v>36</v>
      </c>
      <c r="C115" s="122" t="s">
        <v>130</v>
      </c>
      <c r="E115" s="118"/>
      <c r="G115" s="252" t="s">
        <v>169</v>
      </c>
      <c r="H115" s="254"/>
      <c r="I115" s="108" t="s">
        <v>177</v>
      </c>
      <c r="K115" s="118"/>
      <c r="M115" s="118"/>
      <c r="N115" s="116"/>
      <c r="P115" s="118"/>
      <c r="Q115" s="119"/>
      <c r="S115" s="222">
        <f>SUM(S116:S119)</f>
        <v>67.055</v>
      </c>
      <c r="T115" s="209"/>
      <c r="U115" s="223">
        <f>ROUND(((SUM(S116:S119))/FIGSDD)*10,4)+SUM(T116:T119)</f>
        <v>68.4235</v>
      </c>
      <c r="V115" s="223">
        <f>ROUND(U115*FIGS_PART,4)</f>
        <v>68.4235</v>
      </c>
      <c r="W115" s="277">
        <f>U115</f>
        <v>68.4235</v>
      </c>
      <c r="X115" s="257">
        <f>[1]!sn_val(B115)</f>
        <v>36</v>
      </c>
      <c r="Y115" s="123">
        <v>21</v>
      </c>
      <c r="AC115" s="168"/>
      <c r="AF115" s="125"/>
      <c r="AK115" s="268">
        <f>S116</f>
        <v>14.465</v>
      </c>
      <c r="AL115" s="268">
        <f>S117</f>
        <v>21.7</v>
      </c>
      <c r="AM115" s="268">
        <f>S118</f>
        <v>16.17</v>
      </c>
      <c r="AN115" s="268">
        <f>S119</f>
        <v>14.72</v>
      </c>
    </row>
    <row r="116" spans="1:32" s="115" customFormat="1" ht="17.25" customHeight="1">
      <c r="A116" s="265"/>
      <c r="B116" s="266"/>
      <c r="C116" s="207"/>
      <c r="D116" s="207"/>
      <c r="E116" s="207"/>
      <c r="F116" s="207"/>
      <c r="G116" s="207"/>
      <c r="H116" s="205" t="s">
        <v>77</v>
      </c>
      <c r="I116" s="264">
        <v>6.6</v>
      </c>
      <c r="J116" s="264">
        <v>6.5</v>
      </c>
      <c r="K116" s="264">
        <v>6.5</v>
      </c>
      <c r="L116" s="264">
        <v>7.1</v>
      </c>
      <c r="M116" s="264">
        <v>6.7</v>
      </c>
      <c r="N116" s="264">
        <v>6.3</v>
      </c>
      <c r="O116" s="264"/>
      <c r="P116" s="264"/>
      <c r="Q116" s="264"/>
      <c r="R116" s="206"/>
      <c r="S116" s="222">
        <f>ROUND((SUM(I116:O116,-(MAX(I116:O116)),-(MIN(I116:O116)))/(JUDGES_COUNT-2))*FIGDD1,4)</f>
        <v>14.465</v>
      </c>
      <c r="T116" s="209"/>
      <c r="V116" s="273"/>
      <c r="W116" s="259">
        <f>W115</f>
        <v>68.4235</v>
      </c>
      <c r="X116" s="257">
        <f>X115</f>
        <v>36</v>
      </c>
      <c r="Y116" s="123"/>
      <c r="AC116" s="168"/>
      <c r="AF116" s="125"/>
    </row>
    <row r="117" spans="1:32" s="115" customFormat="1" ht="17.25" customHeight="1">
      <c r="A117" s="267"/>
      <c r="B117" s="233"/>
      <c r="C117" s="207"/>
      <c r="D117" s="207"/>
      <c r="E117" s="207"/>
      <c r="F117" s="207"/>
      <c r="G117" s="207"/>
      <c r="H117" s="205" t="s">
        <v>78</v>
      </c>
      <c r="I117" s="264">
        <v>7</v>
      </c>
      <c r="J117" s="264">
        <v>7</v>
      </c>
      <c r="K117" s="264">
        <v>7</v>
      </c>
      <c r="L117" s="264">
        <v>7</v>
      </c>
      <c r="M117" s="264">
        <v>7</v>
      </c>
      <c r="N117" s="264">
        <v>7</v>
      </c>
      <c r="O117" s="264"/>
      <c r="P117" s="264"/>
      <c r="Q117" s="264"/>
      <c r="R117" s="206"/>
      <c r="S117" s="222">
        <f>ROUND((SUM(I117:O117,-(MAX(I117:O117)),-(MIN(I117:O117)))/(JUDGES_COUNT-2))*FIGDD2,4)</f>
        <v>21.7</v>
      </c>
      <c r="T117" s="209"/>
      <c r="V117" s="273"/>
      <c r="W117" s="259">
        <f>W115</f>
        <v>68.4235</v>
      </c>
      <c r="X117" s="257">
        <f>X115</f>
        <v>36</v>
      </c>
      <c r="Y117" s="123"/>
      <c r="AC117" s="168"/>
      <c r="AF117" s="125"/>
    </row>
    <row r="118" spans="1:32" s="115" customFormat="1" ht="17.25" customHeight="1">
      <c r="A118" s="265"/>
      <c r="B118" s="266"/>
      <c r="C118" s="207"/>
      <c r="D118" s="207"/>
      <c r="E118" s="207"/>
      <c r="F118" s="207"/>
      <c r="G118" s="207"/>
      <c r="H118" s="205" t="s">
        <v>79</v>
      </c>
      <c r="I118" s="264">
        <v>7.4</v>
      </c>
      <c r="J118" s="264">
        <v>6.9</v>
      </c>
      <c r="K118" s="264">
        <v>7.4</v>
      </c>
      <c r="L118" s="264">
        <v>7.5</v>
      </c>
      <c r="M118" s="264">
        <v>7.4</v>
      </c>
      <c r="N118" s="264">
        <v>7.2</v>
      </c>
      <c r="O118" s="264"/>
      <c r="P118" s="264"/>
      <c r="Q118" s="264"/>
      <c r="R118" s="206"/>
      <c r="S118" s="222">
        <f>ROUND((SUM(I118:O118,-(MAX(I118:O118)),-(MIN(I118:O118)))/(JUDGES_COUNT-2))*FIGDD3,4)</f>
        <v>16.17</v>
      </c>
      <c r="T118" s="209"/>
      <c r="V118" s="273"/>
      <c r="W118" s="259">
        <f>W115</f>
        <v>68.4235</v>
      </c>
      <c r="X118" s="257">
        <f>X115</f>
        <v>36</v>
      </c>
      <c r="Y118" s="123"/>
      <c r="AC118" s="168"/>
      <c r="AF118" s="125"/>
    </row>
    <row r="119" spans="1:32" s="115" customFormat="1" ht="17.25" customHeight="1">
      <c r="A119" s="265"/>
      <c r="B119" s="266"/>
      <c r="C119" s="207"/>
      <c r="D119" s="207"/>
      <c r="E119" s="207"/>
      <c r="F119" s="207"/>
      <c r="G119" s="207"/>
      <c r="H119" s="205" t="s">
        <v>80</v>
      </c>
      <c r="I119" s="264">
        <v>6.4</v>
      </c>
      <c r="J119" s="264">
        <v>6.2</v>
      </c>
      <c r="K119" s="264">
        <v>6.7</v>
      </c>
      <c r="L119" s="264">
        <v>6.5</v>
      </c>
      <c r="M119" s="264">
        <v>6.5</v>
      </c>
      <c r="N119" s="264">
        <v>6.2</v>
      </c>
      <c r="O119" s="264"/>
      <c r="P119" s="264"/>
      <c r="Q119" s="264"/>
      <c r="R119" s="207"/>
      <c r="S119" s="222">
        <f>ROUND((SUM(I119:O119,-(MAX(I119:O119)),-(MIN(I119:O119)))/(JUDGES_COUNT-2))*FIGDD4,4)</f>
        <v>14.72</v>
      </c>
      <c r="T119" s="209"/>
      <c r="V119" s="273"/>
      <c r="W119" s="259">
        <f>W115</f>
        <v>68.4235</v>
      </c>
      <c r="X119" s="257">
        <f>X115</f>
        <v>36</v>
      </c>
      <c r="Y119" s="123"/>
      <c r="AC119" s="168"/>
      <c r="AF119" s="125"/>
    </row>
    <row r="120" spans="1:32" s="115" customFormat="1" ht="17.25" customHeight="1">
      <c r="A120" s="261"/>
      <c r="B120" s="124"/>
      <c r="C120" s="122"/>
      <c r="E120" s="118"/>
      <c r="G120" s="252"/>
      <c r="H120" s="254"/>
      <c r="I120" s="108"/>
      <c r="K120" s="118"/>
      <c r="M120" s="118"/>
      <c r="N120" s="116"/>
      <c r="P120" s="118"/>
      <c r="Q120" s="119"/>
      <c r="V120" s="273"/>
      <c r="W120" s="259">
        <f>W115</f>
        <v>68.4235</v>
      </c>
      <c r="X120" s="257">
        <f>X115</f>
        <v>36</v>
      </c>
      <c r="Y120" s="123"/>
      <c r="AC120" s="168"/>
      <c r="AF120" s="125"/>
    </row>
    <row r="121" spans="1:40" s="115" customFormat="1" ht="17.25" customHeight="1">
      <c r="A121" s="261">
        <v>12</v>
      </c>
      <c r="B121" s="124">
        <v>31</v>
      </c>
      <c r="C121" s="122" t="s">
        <v>132</v>
      </c>
      <c r="E121" s="118"/>
      <c r="G121" s="252" t="s">
        <v>170</v>
      </c>
      <c r="H121" s="254"/>
      <c r="I121" s="108" t="s">
        <v>175</v>
      </c>
      <c r="K121" s="119"/>
      <c r="M121" s="122"/>
      <c r="N121" s="116"/>
      <c r="P121" s="118"/>
      <c r="Q121" s="119"/>
      <c r="S121" s="222">
        <f>SUM(S122:S125)</f>
        <v>67.02</v>
      </c>
      <c r="T121" s="209"/>
      <c r="U121" s="223">
        <f>ROUND(((SUM(S122:S125))/FIGSDD)*10,4)+SUM(T122:T125)</f>
        <v>68.3878</v>
      </c>
      <c r="V121" s="223">
        <f>ROUND(U121*FIGS_PART,4)</f>
        <v>68.3878</v>
      </c>
      <c r="W121" s="277">
        <f>U121</f>
        <v>68.3878</v>
      </c>
      <c r="X121" s="257">
        <f>[1]!sn_val(B121)</f>
        <v>31</v>
      </c>
      <c r="Y121" s="123">
        <v>30</v>
      </c>
      <c r="AC121" s="168"/>
      <c r="AF121" s="125"/>
      <c r="AK121" s="268">
        <f>S122</f>
        <v>16.005</v>
      </c>
      <c r="AL121" s="268">
        <f>S123</f>
        <v>21.7</v>
      </c>
      <c r="AM121" s="268">
        <f>S124</f>
        <v>14.135</v>
      </c>
      <c r="AN121" s="268">
        <f>S125</f>
        <v>15.18</v>
      </c>
    </row>
    <row r="122" spans="1:32" s="115" customFormat="1" ht="17.25" customHeight="1">
      <c r="A122" s="265"/>
      <c r="B122" s="266"/>
      <c r="C122" s="207"/>
      <c r="D122" s="207"/>
      <c r="E122" s="207"/>
      <c r="F122" s="207"/>
      <c r="G122" s="207"/>
      <c r="H122" s="205" t="s">
        <v>77</v>
      </c>
      <c r="I122" s="264">
        <v>7.5</v>
      </c>
      <c r="J122" s="264">
        <v>6.8</v>
      </c>
      <c r="K122" s="264">
        <v>7.4</v>
      </c>
      <c r="L122" s="264">
        <v>6.9</v>
      </c>
      <c r="M122" s="264">
        <v>7.6</v>
      </c>
      <c r="N122" s="264">
        <v>7.3</v>
      </c>
      <c r="O122" s="264"/>
      <c r="P122" s="264"/>
      <c r="Q122" s="264"/>
      <c r="R122" s="206"/>
      <c r="S122" s="222">
        <f>ROUND((SUM(I122:O122,-(MAX(I122:O122)),-(MIN(I122:O122)))/(JUDGES_COUNT-2))*FIGDD1,4)</f>
        <v>16.005</v>
      </c>
      <c r="T122" s="209"/>
      <c r="V122" s="273"/>
      <c r="W122" s="259">
        <f>W121</f>
        <v>68.3878</v>
      </c>
      <c r="X122" s="257">
        <f>X121</f>
        <v>31</v>
      </c>
      <c r="Y122" s="123"/>
      <c r="AC122" s="168"/>
      <c r="AF122" s="125"/>
    </row>
    <row r="123" spans="1:32" s="115" customFormat="1" ht="17.25" customHeight="1">
      <c r="A123" s="267"/>
      <c r="B123" s="233"/>
      <c r="C123" s="207"/>
      <c r="D123" s="207"/>
      <c r="E123" s="207"/>
      <c r="F123" s="207"/>
      <c r="G123" s="207"/>
      <c r="H123" s="205" t="s">
        <v>78</v>
      </c>
      <c r="I123" s="264">
        <v>7</v>
      </c>
      <c r="J123" s="264">
        <v>7</v>
      </c>
      <c r="K123" s="264">
        <v>7.1</v>
      </c>
      <c r="L123" s="264">
        <v>6.8</v>
      </c>
      <c r="M123" s="264">
        <v>7</v>
      </c>
      <c r="N123" s="264">
        <v>7</v>
      </c>
      <c r="O123" s="264"/>
      <c r="P123" s="264"/>
      <c r="Q123" s="264"/>
      <c r="R123" s="206"/>
      <c r="S123" s="222">
        <f>ROUND((SUM(I123:O123,-(MAX(I123:O123)),-(MIN(I123:O123)))/(JUDGES_COUNT-2))*FIGDD2,4)</f>
        <v>21.7</v>
      </c>
      <c r="T123" s="209"/>
      <c r="V123" s="273"/>
      <c r="W123" s="259">
        <f>W121</f>
        <v>68.3878</v>
      </c>
      <c r="X123" s="257">
        <f>X121</f>
        <v>31</v>
      </c>
      <c r="Y123" s="123"/>
      <c r="AC123" s="168"/>
      <c r="AF123" s="125"/>
    </row>
    <row r="124" spans="1:32" s="115" customFormat="1" ht="17.25" customHeight="1">
      <c r="A124" s="265"/>
      <c r="B124" s="266"/>
      <c r="C124" s="207"/>
      <c r="D124" s="207"/>
      <c r="E124" s="207"/>
      <c r="F124" s="207"/>
      <c r="G124" s="207"/>
      <c r="H124" s="205" t="s">
        <v>79</v>
      </c>
      <c r="I124" s="264">
        <v>6.1</v>
      </c>
      <c r="J124" s="264">
        <v>6.3</v>
      </c>
      <c r="K124" s="264">
        <v>6.4</v>
      </c>
      <c r="L124" s="264">
        <v>6.7</v>
      </c>
      <c r="M124" s="264">
        <v>7.1</v>
      </c>
      <c r="N124" s="264">
        <v>6.3</v>
      </c>
      <c r="O124" s="264"/>
      <c r="P124" s="264"/>
      <c r="Q124" s="264"/>
      <c r="R124" s="206"/>
      <c r="S124" s="222">
        <f>ROUND((SUM(I124:O124,-(MAX(I124:O124)),-(MIN(I124:O124)))/(JUDGES_COUNT-2))*FIGDD3,4)</f>
        <v>14.135</v>
      </c>
      <c r="T124" s="209"/>
      <c r="V124" s="273"/>
      <c r="W124" s="259">
        <f>W121</f>
        <v>68.3878</v>
      </c>
      <c r="X124" s="257">
        <f>X121</f>
        <v>31</v>
      </c>
      <c r="Y124" s="123"/>
      <c r="AC124" s="168"/>
      <c r="AF124" s="125"/>
    </row>
    <row r="125" spans="1:32" s="115" customFormat="1" ht="17.25" customHeight="1">
      <c r="A125" s="265"/>
      <c r="B125" s="266"/>
      <c r="C125" s="207"/>
      <c r="D125" s="207"/>
      <c r="E125" s="207"/>
      <c r="F125" s="207"/>
      <c r="G125" s="207"/>
      <c r="H125" s="205" t="s">
        <v>80</v>
      </c>
      <c r="I125" s="264">
        <v>6.7</v>
      </c>
      <c r="J125" s="264">
        <v>6.7</v>
      </c>
      <c r="K125" s="264">
        <v>6.7</v>
      </c>
      <c r="L125" s="264">
        <v>6.1</v>
      </c>
      <c r="M125" s="264">
        <v>6.6</v>
      </c>
      <c r="N125" s="264">
        <v>6.4</v>
      </c>
      <c r="O125" s="264"/>
      <c r="P125" s="264"/>
      <c r="Q125" s="264"/>
      <c r="R125" s="207"/>
      <c r="S125" s="222">
        <f>ROUND((SUM(I125:O125,-(MAX(I125:O125)),-(MIN(I125:O125)))/(JUDGES_COUNT-2))*FIGDD4,4)</f>
        <v>15.18</v>
      </c>
      <c r="T125" s="209"/>
      <c r="V125" s="273"/>
      <c r="W125" s="259">
        <f>W121</f>
        <v>68.3878</v>
      </c>
      <c r="X125" s="257">
        <f>X121</f>
        <v>31</v>
      </c>
      <c r="Y125" s="123"/>
      <c r="AC125" s="168"/>
      <c r="AF125" s="125"/>
    </row>
    <row r="126" spans="1:32" s="115" customFormat="1" ht="17.25" customHeight="1">
      <c r="A126" s="261"/>
      <c r="B126" s="124"/>
      <c r="C126" s="122"/>
      <c r="E126" s="118"/>
      <c r="G126" s="252"/>
      <c r="H126" s="254"/>
      <c r="I126" s="108"/>
      <c r="K126" s="119"/>
      <c r="M126" s="122"/>
      <c r="N126" s="116"/>
      <c r="P126" s="118"/>
      <c r="Q126" s="119"/>
      <c r="V126" s="273"/>
      <c r="W126" s="259">
        <f>W121</f>
        <v>68.3878</v>
      </c>
      <c r="X126" s="257">
        <f>X121</f>
        <v>31</v>
      </c>
      <c r="Y126" s="123"/>
      <c r="AC126" s="168"/>
      <c r="AF126" s="125"/>
    </row>
    <row r="127" spans="1:40" s="115" customFormat="1" ht="17.25" customHeight="1">
      <c r="A127" s="261">
        <v>13</v>
      </c>
      <c r="B127" s="124">
        <v>84</v>
      </c>
      <c r="C127" s="118" t="s">
        <v>147</v>
      </c>
      <c r="E127" s="118"/>
      <c r="G127" s="252" t="s">
        <v>168</v>
      </c>
      <c r="H127" s="254"/>
      <c r="I127" s="108" t="s">
        <v>176</v>
      </c>
      <c r="J127" s="118"/>
      <c r="K127" s="118"/>
      <c r="L127" s="118"/>
      <c r="M127" s="118"/>
      <c r="N127" s="252"/>
      <c r="O127" s="122"/>
      <c r="P127" s="128"/>
      <c r="Q127" s="119"/>
      <c r="S127" s="222">
        <f>SUM(S128:S131)</f>
        <v>65.7075</v>
      </c>
      <c r="T127" s="209"/>
      <c r="U127" s="223">
        <f>ROUND(((SUM(S128:S131))/FIGSDD)*10,4)+SUM(T128:T131)</f>
        <v>67.0485</v>
      </c>
      <c r="V127" s="223">
        <f>ROUND(U127*FIGS_PART,4)</f>
        <v>67.0485</v>
      </c>
      <c r="W127" s="277">
        <f>U127</f>
        <v>67.0485</v>
      </c>
      <c r="X127" s="257">
        <f>[1]!sn_val(B127)</f>
        <v>84</v>
      </c>
      <c r="Y127" s="123">
        <v>68</v>
      </c>
      <c r="AC127" s="168"/>
      <c r="AF127" s="125"/>
      <c r="AK127" s="268">
        <f>S128</f>
        <v>14.19</v>
      </c>
      <c r="AL127" s="268">
        <f>S129</f>
        <v>21.9325</v>
      </c>
      <c r="AM127" s="268">
        <f>S130</f>
        <v>14.52</v>
      </c>
      <c r="AN127" s="268">
        <f>S131</f>
        <v>15.065</v>
      </c>
    </row>
    <row r="128" spans="1:32" s="115" customFormat="1" ht="17.25" customHeight="1">
      <c r="A128" s="265"/>
      <c r="B128" s="266"/>
      <c r="C128" s="207"/>
      <c r="D128" s="207"/>
      <c r="E128" s="207"/>
      <c r="F128" s="207"/>
      <c r="G128" s="207"/>
      <c r="H128" s="205" t="s">
        <v>77</v>
      </c>
      <c r="I128" s="264">
        <v>6.4</v>
      </c>
      <c r="J128" s="264">
        <v>6.3</v>
      </c>
      <c r="K128" s="264">
        <v>5.8</v>
      </c>
      <c r="L128" s="264">
        <v>6.8</v>
      </c>
      <c r="M128" s="264">
        <v>6.9</v>
      </c>
      <c r="N128" s="264">
        <v>6.3</v>
      </c>
      <c r="O128" s="264"/>
      <c r="P128" s="264"/>
      <c r="Q128" s="264"/>
      <c r="R128" s="206"/>
      <c r="S128" s="222">
        <f>ROUND((SUM(I128:O128,-(MAX(I128:O128)),-(MIN(I128:O128)))/(JUDGES_COUNT-2))*FIGDD1,4)</f>
        <v>14.19</v>
      </c>
      <c r="T128" s="209"/>
      <c r="V128" s="273"/>
      <c r="W128" s="259">
        <f>W127</f>
        <v>67.0485</v>
      </c>
      <c r="X128" s="257">
        <f>X127</f>
        <v>84</v>
      </c>
      <c r="Y128" s="123"/>
      <c r="AC128" s="168"/>
      <c r="AF128" s="125"/>
    </row>
    <row r="129" spans="1:32" s="115" customFormat="1" ht="17.25" customHeight="1">
      <c r="A129" s="267"/>
      <c r="B129" s="233"/>
      <c r="C129" s="207"/>
      <c r="D129" s="207"/>
      <c r="E129" s="207"/>
      <c r="F129" s="207"/>
      <c r="G129" s="207"/>
      <c r="H129" s="205" t="s">
        <v>78</v>
      </c>
      <c r="I129" s="264">
        <v>7</v>
      </c>
      <c r="J129" s="264">
        <v>7</v>
      </c>
      <c r="K129" s="264">
        <v>7</v>
      </c>
      <c r="L129" s="264">
        <v>7.2</v>
      </c>
      <c r="M129" s="264">
        <v>7.1</v>
      </c>
      <c r="N129" s="264">
        <v>7.2</v>
      </c>
      <c r="O129" s="264"/>
      <c r="P129" s="264"/>
      <c r="Q129" s="264"/>
      <c r="R129" s="206"/>
      <c r="S129" s="222">
        <f>ROUND((SUM(I129:O129,-(MAX(I129:O129)),-(MIN(I129:O129)))/(JUDGES_COUNT-2))*FIGDD2,4)</f>
        <v>21.9325</v>
      </c>
      <c r="T129" s="209"/>
      <c r="V129" s="273"/>
      <c r="W129" s="259">
        <f>W127</f>
        <v>67.0485</v>
      </c>
      <c r="X129" s="257">
        <f>X127</f>
        <v>84</v>
      </c>
      <c r="Y129" s="123"/>
      <c r="AC129" s="168"/>
      <c r="AF129" s="125"/>
    </row>
    <row r="130" spans="1:32" s="115" customFormat="1" ht="17.25" customHeight="1">
      <c r="A130" s="265"/>
      <c r="B130" s="266"/>
      <c r="C130" s="207"/>
      <c r="D130" s="207"/>
      <c r="E130" s="207"/>
      <c r="F130" s="207"/>
      <c r="G130" s="207"/>
      <c r="H130" s="205" t="s">
        <v>79</v>
      </c>
      <c r="I130" s="264">
        <v>6.5</v>
      </c>
      <c r="J130" s="264">
        <v>6.5</v>
      </c>
      <c r="K130" s="264">
        <v>6</v>
      </c>
      <c r="L130" s="264">
        <v>6.7</v>
      </c>
      <c r="M130" s="264">
        <v>6.7</v>
      </c>
      <c r="N130" s="264">
        <v>6.7</v>
      </c>
      <c r="O130" s="264"/>
      <c r="P130" s="264"/>
      <c r="Q130" s="264"/>
      <c r="R130" s="206"/>
      <c r="S130" s="222">
        <f>ROUND((SUM(I130:O130,-(MAX(I130:O130)),-(MIN(I130:O130)))/(JUDGES_COUNT-2))*FIGDD3,4)</f>
        <v>14.52</v>
      </c>
      <c r="T130" s="209"/>
      <c r="V130" s="273"/>
      <c r="W130" s="259">
        <f>W127</f>
        <v>67.0485</v>
      </c>
      <c r="X130" s="257">
        <f>X127</f>
        <v>84</v>
      </c>
      <c r="Y130" s="123"/>
      <c r="AC130" s="168"/>
      <c r="AF130" s="125"/>
    </row>
    <row r="131" spans="1:32" s="115" customFormat="1" ht="17.25" customHeight="1">
      <c r="A131" s="265"/>
      <c r="B131" s="266"/>
      <c r="C131" s="207"/>
      <c r="D131" s="207"/>
      <c r="E131" s="207"/>
      <c r="F131" s="207"/>
      <c r="G131" s="207"/>
      <c r="H131" s="205" t="s">
        <v>80</v>
      </c>
      <c r="I131" s="264">
        <v>6.6</v>
      </c>
      <c r="J131" s="264">
        <v>6.6</v>
      </c>
      <c r="K131" s="264">
        <v>6.4</v>
      </c>
      <c r="L131" s="264">
        <v>6.5</v>
      </c>
      <c r="M131" s="264">
        <v>6.5</v>
      </c>
      <c r="N131" s="264">
        <v>6.8</v>
      </c>
      <c r="O131" s="264"/>
      <c r="P131" s="264"/>
      <c r="Q131" s="264"/>
      <c r="R131" s="207"/>
      <c r="S131" s="222">
        <f>ROUND((SUM(I131:O131,-(MAX(I131:O131)),-(MIN(I131:O131)))/(JUDGES_COUNT-2))*FIGDD4,4)</f>
        <v>15.065</v>
      </c>
      <c r="T131" s="209"/>
      <c r="V131" s="273"/>
      <c r="W131" s="259">
        <f>W127</f>
        <v>67.0485</v>
      </c>
      <c r="X131" s="257">
        <f>X127</f>
        <v>84</v>
      </c>
      <c r="Y131" s="123"/>
      <c r="AC131" s="168"/>
      <c r="AF131" s="125"/>
    </row>
    <row r="132" spans="1:32" s="115" customFormat="1" ht="17.25" customHeight="1">
      <c r="A132" s="261"/>
      <c r="B132" s="124"/>
      <c r="C132" s="118"/>
      <c r="E132" s="118"/>
      <c r="G132" s="252"/>
      <c r="H132" s="254"/>
      <c r="I132" s="108"/>
      <c r="J132" s="118"/>
      <c r="K132" s="118"/>
      <c r="L132" s="118"/>
      <c r="M132" s="118"/>
      <c r="N132" s="252"/>
      <c r="O132" s="122"/>
      <c r="P132" s="128"/>
      <c r="Q132" s="119"/>
      <c r="V132" s="273"/>
      <c r="W132" s="259">
        <f>W127</f>
        <v>67.0485</v>
      </c>
      <c r="X132" s="257">
        <f>X127</f>
        <v>84</v>
      </c>
      <c r="Y132" s="123"/>
      <c r="AC132" s="168"/>
      <c r="AF132" s="125"/>
    </row>
    <row r="133" spans="1:40" s="115" customFormat="1" ht="17.25" customHeight="1">
      <c r="A133" s="261">
        <v>14</v>
      </c>
      <c r="B133" s="124">
        <v>5</v>
      </c>
      <c r="C133" s="122" t="s">
        <v>125</v>
      </c>
      <c r="D133" s="118"/>
      <c r="E133" s="118"/>
      <c r="F133" s="118"/>
      <c r="G133" s="252" t="s">
        <v>170</v>
      </c>
      <c r="H133" s="255"/>
      <c r="I133" s="108" t="s">
        <v>175</v>
      </c>
      <c r="J133" s="129"/>
      <c r="N133" s="125"/>
      <c r="P133" s="128"/>
      <c r="Q133" s="119"/>
      <c r="S133" s="222">
        <f>SUM(S134:S137)</f>
        <v>65.05</v>
      </c>
      <c r="T133" s="209"/>
      <c r="U133" s="223">
        <f>ROUND(((SUM(S134:S137))/FIGSDD)*10,4)+SUM(T134:T137)</f>
        <v>66.3776</v>
      </c>
      <c r="V133" s="223">
        <f>ROUND(U133*FIGS_PART,4)</f>
        <v>66.3776</v>
      </c>
      <c r="W133" s="277">
        <f>U133</f>
        <v>66.3776</v>
      </c>
      <c r="X133" s="257">
        <f>[1]!sn_val(B133)</f>
        <v>5</v>
      </c>
      <c r="Y133" s="123">
        <v>9</v>
      </c>
      <c r="AC133" s="168"/>
      <c r="AF133" s="125"/>
      <c r="AK133" s="268">
        <f>S134</f>
        <v>16.005</v>
      </c>
      <c r="AL133" s="268">
        <f>S135</f>
        <v>20.6925</v>
      </c>
      <c r="AM133" s="268">
        <f>S136</f>
        <v>13.805</v>
      </c>
      <c r="AN133" s="268">
        <f>S137</f>
        <v>14.5475</v>
      </c>
    </row>
    <row r="134" spans="1:32" s="115" customFormat="1" ht="17.25" customHeight="1">
      <c r="A134" s="265"/>
      <c r="B134" s="266"/>
      <c r="C134" s="207"/>
      <c r="D134" s="207"/>
      <c r="E134" s="207"/>
      <c r="F134" s="207"/>
      <c r="G134" s="207"/>
      <c r="H134" s="205" t="s">
        <v>77</v>
      </c>
      <c r="I134" s="264">
        <v>7.4</v>
      </c>
      <c r="J134" s="264">
        <v>7.2</v>
      </c>
      <c r="K134" s="264">
        <v>7.6</v>
      </c>
      <c r="L134" s="264">
        <v>6.9</v>
      </c>
      <c r="M134" s="264">
        <v>7.8</v>
      </c>
      <c r="N134" s="264">
        <v>6.5</v>
      </c>
      <c r="O134" s="264"/>
      <c r="P134" s="264"/>
      <c r="Q134" s="264"/>
      <c r="R134" s="206"/>
      <c r="S134" s="222">
        <f>ROUND((SUM(I134:O134,-(MAX(I134:O134)),-(MIN(I134:O134)))/(JUDGES_COUNT-2))*FIGDD1,4)</f>
        <v>16.005</v>
      </c>
      <c r="T134" s="209"/>
      <c r="V134" s="273"/>
      <c r="W134" s="259">
        <f>W133</f>
        <v>66.3776</v>
      </c>
      <c r="X134" s="257">
        <f>X133</f>
        <v>5</v>
      </c>
      <c r="Y134" s="123"/>
      <c r="AC134" s="168"/>
      <c r="AF134" s="125"/>
    </row>
    <row r="135" spans="1:32" s="115" customFormat="1" ht="17.25" customHeight="1">
      <c r="A135" s="267"/>
      <c r="B135" s="233"/>
      <c r="C135" s="207"/>
      <c r="D135" s="207"/>
      <c r="E135" s="207"/>
      <c r="F135" s="207"/>
      <c r="G135" s="207"/>
      <c r="H135" s="205" t="s">
        <v>78</v>
      </c>
      <c r="I135" s="264">
        <v>6.7</v>
      </c>
      <c r="J135" s="264">
        <v>6.4</v>
      </c>
      <c r="K135" s="264">
        <v>6.8</v>
      </c>
      <c r="L135" s="264">
        <v>6.7</v>
      </c>
      <c r="M135" s="264">
        <v>6.6</v>
      </c>
      <c r="N135" s="264">
        <v>6.7</v>
      </c>
      <c r="O135" s="264"/>
      <c r="P135" s="264"/>
      <c r="Q135" s="264"/>
      <c r="R135" s="206"/>
      <c r="S135" s="222">
        <f>ROUND((SUM(I135:O135,-(MAX(I135:O135)),-(MIN(I135:O135)))/(JUDGES_COUNT-2))*FIGDD2,4)</f>
        <v>20.6925</v>
      </c>
      <c r="T135" s="209"/>
      <c r="V135" s="273"/>
      <c r="W135" s="259">
        <f>W133</f>
        <v>66.3776</v>
      </c>
      <c r="X135" s="257">
        <f>X133</f>
        <v>5</v>
      </c>
      <c r="Y135" s="123"/>
      <c r="AC135" s="168"/>
      <c r="AF135" s="125"/>
    </row>
    <row r="136" spans="1:32" s="115" customFormat="1" ht="17.25" customHeight="1">
      <c r="A136" s="265"/>
      <c r="B136" s="266"/>
      <c r="C136" s="207"/>
      <c r="D136" s="207"/>
      <c r="E136" s="207"/>
      <c r="F136" s="207"/>
      <c r="G136" s="207"/>
      <c r="H136" s="205" t="s">
        <v>79</v>
      </c>
      <c r="I136" s="264">
        <v>6.4</v>
      </c>
      <c r="J136" s="264">
        <v>6.6</v>
      </c>
      <c r="K136" s="264">
        <v>6.4</v>
      </c>
      <c r="L136" s="264">
        <v>6.7</v>
      </c>
      <c r="M136" s="264">
        <v>5.3</v>
      </c>
      <c r="N136" s="264">
        <v>5.7</v>
      </c>
      <c r="O136" s="264"/>
      <c r="P136" s="264"/>
      <c r="Q136" s="264"/>
      <c r="R136" s="206"/>
      <c r="S136" s="222">
        <f>ROUND((SUM(I136:O136,-(MAX(I136:O136)),-(MIN(I136:O136)))/(JUDGES_COUNT-2))*FIGDD3,4)</f>
        <v>13.805</v>
      </c>
      <c r="T136" s="209"/>
      <c r="V136" s="273"/>
      <c r="W136" s="259">
        <f>W133</f>
        <v>66.3776</v>
      </c>
      <c r="X136" s="257">
        <f>X133</f>
        <v>5</v>
      </c>
      <c r="Y136" s="123"/>
      <c r="AC136" s="168"/>
      <c r="AF136" s="125"/>
    </row>
    <row r="137" spans="1:32" s="115" customFormat="1" ht="17.25" customHeight="1">
      <c r="A137" s="265"/>
      <c r="B137" s="266"/>
      <c r="C137" s="207"/>
      <c r="D137" s="207"/>
      <c r="E137" s="207"/>
      <c r="F137" s="207"/>
      <c r="G137" s="207"/>
      <c r="H137" s="205" t="s">
        <v>80</v>
      </c>
      <c r="I137" s="264">
        <v>6.4</v>
      </c>
      <c r="J137" s="264">
        <v>6.2</v>
      </c>
      <c r="K137" s="264">
        <v>6.5</v>
      </c>
      <c r="L137" s="264">
        <v>6.1</v>
      </c>
      <c r="M137" s="264">
        <v>6.7</v>
      </c>
      <c r="N137" s="264">
        <v>6.2</v>
      </c>
      <c r="O137" s="264"/>
      <c r="P137" s="264"/>
      <c r="Q137" s="264"/>
      <c r="R137" s="207"/>
      <c r="S137" s="222">
        <f>ROUND((SUM(I137:O137,-(MAX(I137:O137)),-(MIN(I137:O137)))/(JUDGES_COUNT-2))*FIGDD4,4)</f>
        <v>14.5475</v>
      </c>
      <c r="T137" s="209"/>
      <c r="V137" s="273"/>
      <c r="W137" s="259">
        <f>W133</f>
        <v>66.3776</v>
      </c>
      <c r="X137" s="257">
        <f>X133</f>
        <v>5</v>
      </c>
      <c r="Y137" s="123"/>
      <c r="AC137" s="168"/>
      <c r="AF137" s="125"/>
    </row>
    <row r="138" spans="1:32" s="115" customFormat="1" ht="17.25" customHeight="1">
      <c r="A138" s="261"/>
      <c r="B138" s="124"/>
      <c r="C138" s="122"/>
      <c r="D138" s="118"/>
      <c r="E138" s="118"/>
      <c r="F138" s="118"/>
      <c r="G138" s="252"/>
      <c r="H138" s="255"/>
      <c r="I138" s="108"/>
      <c r="J138" s="129"/>
      <c r="N138" s="125"/>
      <c r="P138" s="128"/>
      <c r="Q138" s="119"/>
      <c r="V138" s="273"/>
      <c r="W138" s="259">
        <f>W133</f>
        <v>66.3776</v>
      </c>
      <c r="X138" s="257">
        <f>X133</f>
        <v>5</v>
      </c>
      <c r="Y138" s="123"/>
      <c r="AC138" s="168"/>
      <c r="AF138" s="125"/>
    </row>
    <row r="139" spans="1:40" s="115" customFormat="1" ht="17.25" customHeight="1">
      <c r="A139" s="261">
        <v>15</v>
      </c>
      <c r="B139" s="124">
        <v>7</v>
      </c>
      <c r="C139" s="122" t="s">
        <v>137</v>
      </c>
      <c r="E139" s="118"/>
      <c r="G139" s="252" t="s">
        <v>169</v>
      </c>
      <c r="H139" s="254"/>
      <c r="I139" s="108" t="s">
        <v>175</v>
      </c>
      <c r="K139" s="118"/>
      <c r="M139" s="118"/>
      <c r="N139" s="116"/>
      <c r="P139" s="118"/>
      <c r="Q139" s="130"/>
      <c r="S139" s="222">
        <f>SUM(S140:S143)</f>
        <v>64.44500000000001</v>
      </c>
      <c r="T139" s="209"/>
      <c r="U139" s="223">
        <f>ROUND(((SUM(S140:S143))/FIGSDD)*10,4)+SUM(T140:T143)</f>
        <v>65.7602</v>
      </c>
      <c r="V139" s="223">
        <f>ROUND(U139*FIGS_PART,4)</f>
        <v>65.7602</v>
      </c>
      <c r="W139" s="277">
        <f>U139</f>
        <v>65.7602</v>
      </c>
      <c r="X139" s="257">
        <f>[1]!sn_val(B139)</f>
        <v>7</v>
      </c>
      <c r="Y139" s="123">
        <v>87</v>
      </c>
      <c r="AC139" s="168"/>
      <c r="AF139" s="125"/>
      <c r="AK139" s="268">
        <f>S140</f>
        <v>13.75</v>
      </c>
      <c r="AL139" s="268">
        <f>S141</f>
        <v>22.32</v>
      </c>
      <c r="AM139" s="268">
        <f>S142</f>
        <v>13.31</v>
      </c>
      <c r="AN139" s="268">
        <f>S143</f>
        <v>15.065</v>
      </c>
    </row>
    <row r="140" spans="1:32" s="115" customFormat="1" ht="17.25" customHeight="1">
      <c r="A140" s="265"/>
      <c r="B140" s="266"/>
      <c r="C140" s="207"/>
      <c r="D140" s="207"/>
      <c r="E140" s="207"/>
      <c r="F140" s="207"/>
      <c r="G140" s="207"/>
      <c r="H140" s="205" t="s">
        <v>77</v>
      </c>
      <c r="I140" s="264">
        <v>6.2</v>
      </c>
      <c r="J140" s="264">
        <v>6.8</v>
      </c>
      <c r="K140" s="264">
        <v>5.8</v>
      </c>
      <c r="L140" s="264">
        <v>6.4</v>
      </c>
      <c r="M140" s="264">
        <v>6.3</v>
      </c>
      <c r="N140" s="264">
        <v>6.1</v>
      </c>
      <c r="O140" s="264"/>
      <c r="P140" s="264"/>
      <c r="Q140" s="264"/>
      <c r="R140" s="206"/>
      <c r="S140" s="222">
        <f>ROUND((SUM(I140:O140,-(MAX(I140:O140)),-(MIN(I140:O140)))/(JUDGES_COUNT-2))*FIGDD1,4)</f>
        <v>13.75</v>
      </c>
      <c r="T140" s="209"/>
      <c r="V140" s="273"/>
      <c r="W140" s="259">
        <f>W139</f>
        <v>65.7602</v>
      </c>
      <c r="X140" s="257">
        <f>X139</f>
        <v>7</v>
      </c>
      <c r="Y140" s="123"/>
      <c r="AC140" s="168"/>
      <c r="AF140" s="125"/>
    </row>
    <row r="141" spans="1:32" s="115" customFormat="1" ht="17.25" customHeight="1">
      <c r="A141" s="267"/>
      <c r="B141" s="233"/>
      <c r="C141" s="207"/>
      <c r="D141" s="207"/>
      <c r="E141" s="207"/>
      <c r="F141" s="207"/>
      <c r="G141" s="207"/>
      <c r="H141" s="205" t="s">
        <v>78</v>
      </c>
      <c r="I141" s="264">
        <v>7.1</v>
      </c>
      <c r="J141" s="264">
        <v>7.1</v>
      </c>
      <c r="K141" s="264">
        <v>7.2</v>
      </c>
      <c r="L141" s="264">
        <v>7.2</v>
      </c>
      <c r="M141" s="264">
        <v>7.3</v>
      </c>
      <c r="N141" s="264">
        <v>7.5</v>
      </c>
      <c r="O141" s="264"/>
      <c r="P141" s="264"/>
      <c r="Q141" s="264"/>
      <c r="R141" s="206"/>
      <c r="S141" s="222">
        <f>ROUND((SUM(I141:O141,-(MAX(I141:O141)),-(MIN(I141:O141)))/(JUDGES_COUNT-2))*FIGDD2,4)</f>
        <v>22.32</v>
      </c>
      <c r="T141" s="209"/>
      <c r="V141" s="273"/>
      <c r="W141" s="259">
        <f>W139</f>
        <v>65.7602</v>
      </c>
      <c r="X141" s="257">
        <f>X139</f>
        <v>7</v>
      </c>
      <c r="Y141" s="123"/>
      <c r="AC141" s="168"/>
      <c r="AF141" s="125"/>
    </row>
    <row r="142" spans="1:32" s="115" customFormat="1" ht="17.25" customHeight="1">
      <c r="A142" s="265"/>
      <c r="B142" s="266"/>
      <c r="C142" s="207"/>
      <c r="D142" s="207"/>
      <c r="E142" s="207"/>
      <c r="F142" s="207"/>
      <c r="G142" s="207"/>
      <c r="H142" s="205" t="s">
        <v>79</v>
      </c>
      <c r="I142" s="264">
        <v>5.7</v>
      </c>
      <c r="J142" s="264">
        <v>6</v>
      </c>
      <c r="K142" s="264">
        <v>5.7</v>
      </c>
      <c r="L142" s="264">
        <v>6.2</v>
      </c>
      <c r="M142" s="264">
        <v>6.3</v>
      </c>
      <c r="N142" s="264">
        <v>6.4</v>
      </c>
      <c r="O142" s="264"/>
      <c r="P142" s="264"/>
      <c r="Q142" s="264"/>
      <c r="R142" s="206"/>
      <c r="S142" s="222">
        <f>ROUND((SUM(I142:O142,-(MAX(I142:O142)),-(MIN(I142:O142)))/(JUDGES_COUNT-2))*FIGDD3,4)</f>
        <v>13.31</v>
      </c>
      <c r="T142" s="209"/>
      <c r="V142" s="273"/>
      <c r="W142" s="259">
        <f>W139</f>
        <v>65.7602</v>
      </c>
      <c r="X142" s="257">
        <f>X139</f>
        <v>7</v>
      </c>
      <c r="Y142" s="123"/>
      <c r="AC142" s="168"/>
      <c r="AF142" s="125"/>
    </row>
    <row r="143" spans="1:32" s="115" customFormat="1" ht="17.25" customHeight="1">
      <c r="A143" s="265"/>
      <c r="B143" s="266"/>
      <c r="C143" s="207"/>
      <c r="D143" s="207"/>
      <c r="E143" s="207"/>
      <c r="F143" s="207"/>
      <c r="G143" s="207"/>
      <c r="H143" s="205" t="s">
        <v>80</v>
      </c>
      <c r="I143" s="264">
        <v>6.5</v>
      </c>
      <c r="J143" s="264">
        <v>6.5</v>
      </c>
      <c r="K143" s="264">
        <v>6.5</v>
      </c>
      <c r="L143" s="264">
        <v>6.6</v>
      </c>
      <c r="M143" s="264">
        <v>6.6</v>
      </c>
      <c r="N143" s="264">
        <v>6.6</v>
      </c>
      <c r="O143" s="264"/>
      <c r="P143" s="264"/>
      <c r="Q143" s="264"/>
      <c r="R143" s="207"/>
      <c r="S143" s="222">
        <f>ROUND((SUM(I143:O143,-(MAX(I143:O143)),-(MIN(I143:O143)))/(JUDGES_COUNT-2))*FIGDD4,4)</f>
        <v>15.065</v>
      </c>
      <c r="T143" s="209"/>
      <c r="V143" s="273"/>
      <c r="W143" s="259">
        <f>W139</f>
        <v>65.7602</v>
      </c>
      <c r="X143" s="257">
        <f>X139</f>
        <v>7</v>
      </c>
      <c r="Y143" s="123"/>
      <c r="AC143" s="168"/>
      <c r="AF143" s="125"/>
    </row>
    <row r="144" spans="1:32" s="115" customFormat="1" ht="17.25" customHeight="1">
      <c r="A144" s="261"/>
      <c r="B144" s="124"/>
      <c r="C144" s="122"/>
      <c r="E144" s="118"/>
      <c r="G144" s="252"/>
      <c r="H144" s="254"/>
      <c r="I144" s="108"/>
      <c r="K144" s="118"/>
      <c r="M144" s="118"/>
      <c r="N144" s="116"/>
      <c r="P144" s="118"/>
      <c r="Q144" s="130"/>
      <c r="V144" s="273"/>
      <c r="W144" s="259">
        <f>W139</f>
        <v>65.7602</v>
      </c>
      <c r="X144" s="257">
        <f>X139</f>
        <v>7</v>
      </c>
      <c r="Y144" s="123"/>
      <c r="AC144" s="168"/>
      <c r="AF144" s="125"/>
    </row>
    <row r="145" spans="1:40" s="115" customFormat="1" ht="17.25" customHeight="1">
      <c r="A145" s="261">
        <v>16</v>
      </c>
      <c r="B145" s="124">
        <v>43</v>
      </c>
      <c r="C145" s="129" t="s">
        <v>149</v>
      </c>
      <c r="E145" s="118"/>
      <c r="G145" s="252" t="s">
        <v>168</v>
      </c>
      <c r="H145" s="254"/>
      <c r="I145" s="108" t="s">
        <v>177</v>
      </c>
      <c r="K145" s="118"/>
      <c r="M145" s="118"/>
      <c r="N145" s="116"/>
      <c r="P145" s="118"/>
      <c r="Q145" s="119"/>
      <c r="S145" s="222">
        <f>SUM(S146:S149)</f>
        <v>64.16999999999999</v>
      </c>
      <c r="T145" s="209"/>
      <c r="U145" s="223">
        <f>ROUND(((SUM(S146:S149))/FIGSDD)*10,4)+SUM(T146:T149)</f>
        <v>65.4796</v>
      </c>
      <c r="V145" s="223">
        <f>ROUND(U145*FIGS_PART,4)</f>
        <v>65.4796</v>
      </c>
      <c r="W145" s="277">
        <f>U145</f>
        <v>65.4796</v>
      </c>
      <c r="X145" s="257">
        <f>[1]!sn_val(B145)</f>
        <v>43</v>
      </c>
      <c r="Y145" s="123">
        <v>28</v>
      </c>
      <c r="AC145" s="168"/>
      <c r="AF145" s="125"/>
      <c r="AK145" s="268">
        <f>S146</f>
        <v>14.135</v>
      </c>
      <c r="AL145" s="268">
        <f>S147</f>
        <v>20.3825</v>
      </c>
      <c r="AM145" s="268">
        <f>S148</f>
        <v>14.3</v>
      </c>
      <c r="AN145" s="268">
        <f>S149</f>
        <v>15.3525</v>
      </c>
    </row>
    <row r="146" spans="1:32" s="115" customFormat="1" ht="17.25" customHeight="1">
      <c r="A146" s="265"/>
      <c r="B146" s="266"/>
      <c r="C146" s="207"/>
      <c r="D146" s="207"/>
      <c r="E146" s="207"/>
      <c r="F146" s="207"/>
      <c r="G146" s="207"/>
      <c r="H146" s="205" t="s">
        <v>77</v>
      </c>
      <c r="I146" s="264">
        <v>6.4</v>
      </c>
      <c r="J146" s="264">
        <v>6.2</v>
      </c>
      <c r="K146" s="264">
        <v>6.4</v>
      </c>
      <c r="L146" s="264">
        <v>6.4</v>
      </c>
      <c r="M146" s="264">
        <v>6.5</v>
      </c>
      <c r="N146" s="264">
        <v>6.5</v>
      </c>
      <c r="O146" s="264"/>
      <c r="P146" s="264"/>
      <c r="Q146" s="264"/>
      <c r="R146" s="206"/>
      <c r="S146" s="222">
        <f>ROUND((SUM(I146:O146,-(MAX(I146:O146)),-(MIN(I146:O146)))/(JUDGES_COUNT-2))*FIGDD1,4)</f>
        <v>14.135</v>
      </c>
      <c r="T146" s="209"/>
      <c r="V146" s="273"/>
      <c r="W146" s="259">
        <f>W145</f>
        <v>65.4796</v>
      </c>
      <c r="X146" s="257">
        <f>X145</f>
        <v>43</v>
      </c>
      <c r="Y146" s="123"/>
      <c r="AC146" s="168"/>
      <c r="AF146" s="125"/>
    </row>
    <row r="147" spans="1:32" s="115" customFormat="1" ht="17.25" customHeight="1">
      <c r="A147" s="267"/>
      <c r="B147" s="233"/>
      <c r="C147" s="207"/>
      <c r="D147" s="207"/>
      <c r="E147" s="207"/>
      <c r="F147" s="207"/>
      <c r="G147" s="207"/>
      <c r="H147" s="205" t="s">
        <v>78</v>
      </c>
      <c r="I147" s="264">
        <v>6.5</v>
      </c>
      <c r="J147" s="264">
        <v>6.5</v>
      </c>
      <c r="K147" s="264">
        <v>6.5</v>
      </c>
      <c r="L147" s="264">
        <v>6.8</v>
      </c>
      <c r="M147" s="264">
        <v>6.8</v>
      </c>
      <c r="N147" s="264">
        <v>6.5</v>
      </c>
      <c r="O147" s="264"/>
      <c r="P147" s="264"/>
      <c r="Q147" s="264"/>
      <c r="R147" s="206"/>
      <c r="S147" s="222">
        <f>ROUND((SUM(I147:O147,-(MAX(I147:O147)),-(MIN(I147:O147)))/(JUDGES_COUNT-2))*FIGDD2,4)</f>
        <v>20.3825</v>
      </c>
      <c r="T147" s="209"/>
      <c r="V147" s="273"/>
      <c r="W147" s="259">
        <f>W145</f>
        <v>65.4796</v>
      </c>
      <c r="X147" s="257">
        <f>X145</f>
        <v>43</v>
      </c>
      <c r="Y147" s="123"/>
      <c r="AC147" s="168"/>
      <c r="AF147" s="125"/>
    </row>
    <row r="148" spans="1:32" s="115" customFormat="1" ht="17.25" customHeight="1">
      <c r="A148" s="265"/>
      <c r="B148" s="266"/>
      <c r="C148" s="207"/>
      <c r="D148" s="207"/>
      <c r="E148" s="207"/>
      <c r="F148" s="207"/>
      <c r="G148" s="207"/>
      <c r="H148" s="205" t="s">
        <v>79</v>
      </c>
      <c r="I148" s="264">
        <v>6.3</v>
      </c>
      <c r="J148" s="264">
        <v>6.4</v>
      </c>
      <c r="K148" s="264">
        <v>6.2</v>
      </c>
      <c r="L148" s="264">
        <v>6.5</v>
      </c>
      <c r="M148" s="264">
        <v>6.9</v>
      </c>
      <c r="N148" s="264">
        <v>6.8</v>
      </c>
      <c r="O148" s="264"/>
      <c r="P148" s="264"/>
      <c r="Q148" s="264"/>
      <c r="R148" s="206"/>
      <c r="S148" s="222">
        <f>ROUND((SUM(I148:O148,-(MAX(I148:O148)),-(MIN(I148:O148)))/(JUDGES_COUNT-2))*FIGDD3,4)</f>
        <v>14.3</v>
      </c>
      <c r="T148" s="209"/>
      <c r="V148" s="273"/>
      <c r="W148" s="259">
        <f>W145</f>
        <v>65.4796</v>
      </c>
      <c r="X148" s="257">
        <f>X145</f>
        <v>43</v>
      </c>
      <c r="Y148" s="123"/>
      <c r="AC148" s="168"/>
      <c r="AF148" s="125"/>
    </row>
    <row r="149" spans="1:32" s="115" customFormat="1" ht="17.25" customHeight="1">
      <c r="A149" s="265"/>
      <c r="B149" s="266"/>
      <c r="C149" s="207"/>
      <c r="D149" s="207"/>
      <c r="E149" s="207"/>
      <c r="F149" s="207"/>
      <c r="G149" s="207"/>
      <c r="H149" s="205" t="s">
        <v>80</v>
      </c>
      <c r="I149" s="264">
        <v>6.7</v>
      </c>
      <c r="J149" s="264">
        <v>6.6</v>
      </c>
      <c r="K149" s="264">
        <v>6.7</v>
      </c>
      <c r="L149" s="264">
        <v>6.8</v>
      </c>
      <c r="M149" s="264">
        <v>6.7</v>
      </c>
      <c r="N149" s="264">
        <v>6.6</v>
      </c>
      <c r="O149" s="264"/>
      <c r="P149" s="264"/>
      <c r="Q149" s="264"/>
      <c r="R149" s="207"/>
      <c r="S149" s="222">
        <f>ROUND((SUM(I149:O149,-(MAX(I149:O149)),-(MIN(I149:O149)))/(JUDGES_COUNT-2))*FIGDD4,4)</f>
        <v>15.3525</v>
      </c>
      <c r="T149" s="209"/>
      <c r="V149" s="273"/>
      <c r="W149" s="259">
        <f>W145</f>
        <v>65.4796</v>
      </c>
      <c r="X149" s="257">
        <f>X145</f>
        <v>43</v>
      </c>
      <c r="Y149" s="123"/>
      <c r="AC149" s="168"/>
      <c r="AF149" s="125"/>
    </row>
    <row r="150" spans="1:32" s="115" customFormat="1" ht="17.25" customHeight="1">
      <c r="A150" s="261"/>
      <c r="B150" s="124"/>
      <c r="C150" s="129"/>
      <c r="E150" s="118"/>
      <c r="G150" s="252"/>
      <c r="H150" s="254"/>
      <c r="I150" s="108"/>
      <c r="K150" s="118"/>
      <c r="M150" s="118"/>
      <c r="N150" s="116"/>
      <c r="P150" s="118"/>
      <c r="Q150" s="119"/>
      <c r="V150" s="273"/>
      <c r="W150" s="259">
        <f>W145</f>
        <v>65.4796</v>
      </c>
      <c r="X150" s="257">
        <f>X145</f>
        <v>43</v>
      </c>
      <c r="Y150" s="123"/>
      <c r="AC150" s="168"/>
      <c r="AF150" s="125"/>
    </row>
    <row r="151" spans="1:40" s="115" customFormat="1" ht="17.25" customHeight="1">
      <c r="A151" s="261">
        <v>17</v>
      </c>
      <c r="B151" s="124">
        <v>48</v>
      </c>
      <c r="C151" s="122" t="s">
        <v>152</v>
      </c>
      <c r="E151" s="118"/>
      <c r="G151" s="252" t="s">
        <v>167</v>
      </c>
      <c r="H151" s="254"/>
      <c r="I151" s="108" t="s">
        <v>177</v>
      </c>
      <c r="K151" s="118"/>
      <c r="M151" s="118"/>
      <c r="N151" s="116"/>
      <c r="P151" s="118"/>
      <c r="Q151" s="119"/>
      <c r="S151" s="222">
        <f>SUM(S152:S155)</f>
        <v>63.457499999999996</v>
      </c>
      <c r="T151" s="209"/>
      <c r="U151" s="223">
        <f>ROUND(((SUM(S152:S155))/FIGSDD)*10,4)+SUM(T152:T155)</f>
        <v>64.7526</v>
      </c>
      <c r="V151" s="223">
        <f>ROUND(U151*FIGS_PART,4)</f>
        <v>64.7526</v>
      </c>
      <c r="W151" s="277">
        <f>U151</f>
        <v>64.7526</v>
      </c>
      <c r="X151" s="257">
        <f>[1]!sn_val(B151)</f>
        <v>48</v>
      </c>
      <c r="Y151" s="123">
        <v>42</v>
      </c>
      <c r="AC151" s="168"/>
      <c r="AF151" s="125"/>
      <c r="AK151" s="268">
        <f>S152</f>
        <v>14.795</v>
      </c>
      <c r="AL151" s="268">
        <f>S153</f>
        <v>20.0725</v>
      </c>
      <c r="AM151" s="268">
        <f>S154</f>
        <v>13.64</v>
      </c>
      <c r="AN151" s="268">
        <f>S155</f>
        <v>14.95</v>
      </c>
    </row>
    <row r="152" spans="1:32" s="115" customFormat="1" ht="17.25" customHeight="1">
      <c r="A152" s="265"/>
      <c r="B152" s="266"/>
      <c r="C152" s="207"/>
      <c r="D152" s="207"/>
      <c r="E152" s="207"/>
      <c r="F152" s="207"/>
      <c r="G152" s="207"/>
      <c r="H152" s="205" t="s">
        <v>77</v>
      </c>
      <c r="I152" s="264">
        <v>7</v>
      </c>
      <c r="J152" s="264">
        <v>6.8</v>
      </c>
      <c r="K152" s="264">
        <v>7</v>
      </c>
      <c r="L152" s="264">
        <v>6.4</v>
      </c>
      <c r="M152" s="264">
        <v>6.7</v>
      </c>
      <c r="N152" s="264">
        <v>6.4</v>
      </c>
      <c r="O152" s="264"/>
      <c r="P152" s="264"/>
      <c r="Q152" s="264"/>
      <c r="R152" s="206"/>
      <c r="S152" s="222">
        <f>ROUND((SUM(I152:O152,-(MAX(I152:O152)),-(MIN(I152:O152)))/(JUDGES_COUNT-2))*FIGDD1,4)</f>
        <v>14.795</v>
      </c>
      <c r="T152" s="209"/>
      <c r="V152" s="273"/>
      <c r="W152" s="259">
        <f>W151</f>
        <v>64.7526</v>
      </c>
      <c r="X152" s="257">
        <f>X151</f>
        <v>48</v>
      </c>
      <c r="Y152" s="123"/>
      <c r="AC152" s="168"/>
      <c r="AF152" s="125"/>
    </row>
    <row r="153" spans="1:32" s="115" customFormat="1" ht="17.25" customHeight="1">
      <c r="A153" s="267"/>
      <c r="B153" s="233"/>
      <c r="C153" s="207"/>
      <c r="D153" s="207"/>
      <c r="E153" s="207"/>
      <c r="F153" s="207"/>
      <c r="G153" s="207"/>
      <c r="H153" s="205" t="s">
        <v>78</v>
      </c>
      <c r="I153" s="264">
        <v>6.7</v>
      </c>
      <c r="J153" s="264">
        <v>6.5</v>
      </c>
      <c r="K153" s="264">
        <v>6.7</v>
      </c>
      <c r="L153" s="264">
        <v>6.3</v>
      </c>
      <c r="M153" s="264">
        <v>6.4</v>
      </c>
      <c r="N153" s="264">
        <v>6.2</v>
      </c>
      <c r="O153" s="264"/>
      <c r="P153" s="264"/>
      <c r="Q153" s="264"/>
      <c r="R153" s="206"/>
      <c r="S153" s="222">
        <f>ROUND((SUM(I153:O153,-(MAX(I153:O153)),-(MIN(I153:O153)))/(JUDGES_COUNT-2))*FIGDD2,4)</f>
        <v>20.0725</v>
      </c>
      <c r="T153" s="209"/>
      <c r="V153" s="273"/>
      <c r="W153" s="259">
        <f>W151</f>
        <v>64.7526</v>
      </c>
      <c r="X153" s="257">
        <f>X151</f>
        <v>48</v>
      </c>
      <c r="Y153" s="123"/>
      <c r="AC153" s="168"/>
      <c r="AF153" s="125"/>
    </row>
    <row r="154" spans="1:32" s="115" customFormat="1" ht="17.25" customHeight="1">
      <c r="A154" s="265"/>
      <c r="B154" s="266"/>
      <c r="C154" s="207"/>
      <c r="D154" s="207"/>
      <c r="E154" s="207"/>
      <c r="F154" s="207"/>
      <c r="G154" s="207"/>
      <c r="H154" s="205" t="s">
        <v>79</v>
      </c>
      <c r="I154" s="264">
        <v>6</v>
      </c>
      <c r="J154" s="264">
        <v>6.2</v>
      </c>
      <c r="K154" s="264">
        <v>6.2</v>
      </c>
      <c r="L154" s="264">
        <v>5.9</v>
      </c>
      <c r="M154" s="264">
        <v>6.8</v>
      </c>
      <c r="N154" s="264">
        <v>6.4</v>
      </c>
      <c r="O154" s="264"/>
      <c r="P154" s="264"/>
      <c r="Q154" s="264"/>
      <c r="R154" s="206"/>
      <c r="S154" s="222">
        <f>ROUND((SUM(I154:O154,-(MAX(I154:O154)),-(MIN(I154:O154)))/(JUDGES_COUNT-2))*FIGDD3,4)</f>
        <v>13.64</v>
      </c>
      <c r="T154" s="209"/>
      <c r="V154" s="273"/>
      <c r="W154" s="259">
        <f>W151</f>
        <v>64.7526</v>
      </c>
      <c r="X154" s="257">
        <f>X151</f>
        <v>48</v>
      </c>
      <c r="Y154" s="123"/>
      <c r="AC154" s="168"/>
      <c r="AF154" s="125"/>
    </row>
    <row r="155" spans="1:32" s="115" customFormat="1" ht="17.25" customHeight="1">
      <c r="A155" s="265"/>
      <c r="B155" s="266"/>
      <c r="C155" s="207"/>
      <c r="D155" s="207"/>
      <c r="E155" s="207"/>
      <c r="F155" s="207"/>
      <c r="G155" s="207"/>
      <c r="H155" s="205" t="s">
        <v>80</v>
      </c>
      <c r="I155" s="264">
        <v>6.8</v>
      </c>
      <c r="J155" s="264">
        <v>6.5</v>
      </c>
      <c r="K155" s="264">
        <v>6.6</v>
      </c>
      <c r="L155" s="264">
        <v>6.4</v>
      </c>
      <c r="M155" s="264">
        <v>6.3</v>
      </c>
      <c r="N155" s="264">
        <v>6.5</v>
      </c>
      <c r="O155" s="264"/>
      <c r="P155" s="264"/>
      <c r="Q155" s="264"/>
      <c r="R155" s="207"/>
      <c r="S155" s="222">
        <f>ROUND((SUM(I155:O155,-(MAX(I155:O155)),-(MIN(I155:O155)))/(JUDGES_COUNT-2))*FIGDD4,4)</f>
        <v>14.95</v>
      </c>
      <c r="T155" s="209"/>
      <c r="V155" s="273"/>
      <c r="W155" s="259">
        <f>W151</f>
        <v>64.7526</v>
      </c>
      <c r="X155" s="257">
        <f>X151</f>
        <v>48</v>
      </c>
      <c r="Y155" s="123"/>
      <c r="AC155" s="168"/>
      <c r="AF155" s="125"/>
    </row>
    <row r="156" spans="1:32" s="115" customFormat="1" ht="17.25" customHeight="1">
      <c r="A156" s="261"/>
      <c r="B156" s="124"/>
      <c r="C156" s="122"/>
      <c r="E156" s="118"/>
      <c r="G156" s="252"/>
      <c r="H156" s="254"/>
      <c r="I156" s="108"/>
      <c r="K156" s="118"/>
      <c r="M156" s="118"/>
      <c r="N156" s="116"/>
      <c r="P156" s="118"/>
      <c r="Q156" s="119"/>
      <c r="V156" s="273"/>
      <c r="W156" s="259">
        <f>W151</f>
        <v>64.7526</v>
      </c>
      <c r="X156" s="257">
        <f>X151</f>
        <v>48</v>
      </c>
      <c r="Y156" s="123"/>
      <c r="AC156" s="168"/>
      <c r="AF156" s="125"/>
    </row>
    <row r="157" spans="1:40" s="115" customFormat="1" ht="17.25" customHeight="1">
      <c r="A157" s="261">
        <v>18</v>
      </c>
      <c r="B157" s="124">
        <v>25</v>
      </c>
      <c r="C157" s="122" t="s">
        <v>128</v>
      </c>
      <c r="E157" s="118"/>
      <c r="G157" s="252" t="s">
        <v>169</v>
      </c>
      <c r="H157" s="254"/>
      <c r="I157" s="108" t="s">
        <v>175</v>
      </c>
      <c r="K157" s="119"/>
      <c r="M157" s="122"/>
      <c r="N157" s="116"/>
      <c r="P157" s="118"/>
      <c r="Q157" s="119"/>
      <c r="S157" s="222">
        <f>SUM(S158:S161)</f>
        <v>63.2525</v>
      </c>
      <c r="T157" s="209"/>
      <c r="U157" s="223">
        <f>ROUND(((SUM(S158:S161))/FIGSDD)*10,4)+SUM(T158:T161)</f>
        <v>64.5434</v>
      </c>
      <c r="V157" s="223">
        <f>ROUND(U157*FIGS_PART,4)</f>
        <v>64.5434</v>
      </c>
      <c r="W157" s="277">
        <f>U157</f>
        <v>64.5434</v>
      </c>
      <c r="X157" s="257">
        <f>[1]!sn_val(B157)</f>
        <v>25</v>
      </c>
      <c r="Y157" s="123">
        <v>15</v>
      </c>
      <c r="AC157" s="168"/>
      <c r="AF157" s="125"/>
      <c r="AK157" s="268">
        <f>S158</f>
        <v>13.42</v>
      </c>
      <c r="AL157" s="268">
        <f>S159</f>
        <v>20.6925</v>
      </c>
      <c r="AM157" s="268">
        <f>S160</f>
        <v>14.19</v>
      </c>
      <c r="AN157" s="268">
        <f>S161</f>
        <v>14.95</v>
      </c>
    </row>
    <row r="158" spans="1:32" s="115" customFormat="1" ht="17.25" customHeight="1">
      <c r="A158" s="265"/>
      <c r="B158" s="266"/>
      <c r="C158" s="207"/>
      <c r="D158" s="207"/>
      <c r="E158" s="207"/>
      <c r="F158" s="207"/>
      <c r="G158" s="207"/>
      <c r="H158" s="205" t="s">
        <v>77</v>
      </c>
      <c r="I158" s="264">
        <v>5.9</v>
      </c>
      <c r="J158" s="264">
        <v>6.1</v>
      </c>
      <c r="K158" s="264">
        <v>5.4</v>
      </c>
      <c r="L158" s="264">
        <v>6.3</v>
      </c>
      <c r="M158" s="264">
        <v>6.2</v>
      </c>
      <c r="N158" s="264">
        <v>6.2</v>
      </c>
      <c r="O158" s="264"/>
      <c r="P158" s="264"/>
      <c r="Q158" s="264"/>
      <c r="R158" s="206"/>
      <c r="S158" s="222">
        <f>ROUND((SUM(I158:O158,-(MAX(I158:O158)),-(MIN(I158:O158)))/(JUDGES_COUNT-2))*FIGDD1,4)</f>
        <v>13.42</v>
      </c>
      <c r="T158" s="209"/>
      <c r="V158" s="273"/>
      <c r="W158" s="259">
        <f>W157</f>
        <v>64.5434</v>
      </c>
      <c r="X158" s="257">
        <f>X157</f>
        <v>25</v>
      </c>
      <c r="Y158" s="123"/>
      <c r="AC158" s="168"/>
      <c r="AF158" s="125"/>
    </row>
    <row r="159" spans="1:32" s="115" customFormat="1" ht="17.25" customHeight="1">
      <c r="A159" s="267"/>
      <c r="B159" s="233"/>
      <c r="C159" s="207"/>
      <c r="D159" s="207"/>
      <c r="E159" s="207"/>
      <c r="F159" s="207"/>
      <c r="G159" s="207"/>
      <c r="H159" s="205" t="s">
        <v>78</v>
      </c>
      <c r="I159" s="264">
        <v>6.6</v>
      </c>
      <c r="J159" s="264">
        <v>6.7</v>
      </c>
      <c r="K159" s="264">
        <v>6.6</v>
      </c>
      <c r="L159" s="264">
        <v>6.8</v>
      </c>
      <c r="M159" s="264">
        <v>7</v>
      </c>
      <c r="N159" s="264">
        <v>6.3</v>
      </c>
      <c r="O159" s="264"/>
      <c r="P159" s="264"/>
      <c r="Q159" s="264"/>
      <c r="R159" s="206"/>
      <c r="S159" s="222">
        <f>ROUND((SUM(I159:O159,-(MAX(I159:O159)),-(MIN(I159:O159)))/(JUDGES_COUNT-2))*FIGDD2,4)</f>
        <v>20.6925</v>
      </c>
      <c r="T159" s="209"/>
      <c r="V159" s="273"/>
      <c r="W159" s="259">
        <f>W157</f>
        <v>64.5434</v>
      </c>
      <c r="X159" s="257">
        <f>X157</f>
        <v>25</v>
      </c>
      <c r="Y159" s="123"/>
      <c r="AC159" s="168"/>
      <c r="AF159" s="125"/>
    </row>
    <row r="160" spans="1:32" s="115" customFormat="1" ht="17.25" customHeight="1">
      <c r="A160" s="265"/>
      <c r="B160" s="266"/>
      <c r="C160" s="207"/>
      <c r="D160" s="207"/>
      <c r="E160" s="207"/>
      <c r="F160" s="207"/>
      <c r="G160" s="207"/>
      <c r="H160" s="205" t="s">
        <v>79</v>
      </c>
      <c r="I160" s="264">
        <v>6.5</v>
      </c>
      <c r="J160" s="264">
        <v>6.7</v>
      </c>
      <c r="K160" s="264">
        <v>5.9</v>
      </c>
      <c r="L160" s="264">
        <v>6.1</v>
      </c>
      <c r="M160" s="264">
        <v>6.9</v>
      </c>
      <c r="N160" s="264">
        <v>6.5</v>
      </c>
      <c r="O160" s="264"/>
      <c r="P160" s="264"/>
      <c r="Q160" s="264"/>
      <c r="R160" s="206"/>
      <c r="S160" s="222">
        <f>ROUND((SUM(I160:O160,-(MAX(I160:O160)),-(MIN(I160:O160)))/(JUDGES_COUNT-2))*FIGDD3,4)</f>
        <v>14.19</v>
      </c>
      <c r="T160" s="209"/>
      <c r="V160" s="273"/>
      <c r="W160" s="259">
        <f>W157</f>
        <v>64.5434</v>
      </c>
      <c r="X160" s="257">
        <f>X157</f>
        <v>25</v>
      </c>
      <c r="Y160" s="123"/>
      <c r="AC160" s="168"/>
      <c r="AF160" s="125"/>
    </row>
    <row r="161" spans="1:32" s="115" customFormat="1" ht="17.25" customHeight="1">
      <c r="A161" s="265"/>
      <c r="B161" s="266"/>
      <c r="C161" s="207"/>
      <c r="D161" s="207"/>
      <c r="E161" s="207"/>
      <c r="F161" s="207"/>
      <c r="G161" s="207"/>
      <c r="H161" s="205" t="s">
        <v>80</v>
      </c>
      <c r="I161" s="264">
        <v>6.6</v>
      </c>
      <c r="J161" s="264">
        <v>6.5</v>
      </c>
      <c r="K161" s="264">
        <v>6.5</v>
      </c>
      <c r="L161" s="264">
        <v>6.5</v>
      </c>
      <c r="M161" s="264">
        <v>6.5</v>
      </c>
      <c r="N161" s="264">
        <v>6.2</v>
      </c>
      <c r="O161" s="264"/>
      <c r="P161" s="264"/>
      <c r="Q161" s="264"/>
      <c r="R161" s="207"/>
      <c r="S161" s="222">
        <f>ROUND((SUM(I161:O161,-(MAX(I161:O161)),-(MIN(I161:O161)))/(JUDGES_COUNT-2))*FIGDD4,4)</f>
        <v>14.95</v>
      </c>
      <c r="T161" s="209"/>
      <c r="V161" s="273"/>
      <c r="W161" s="259">
        <f>W157</f>
        <v>64.5434</v>
      </c>
      <c r="X161" s="257">
        <f>X157</f>
        <v>25</v>
      </c>
      <c r="Y161" s="123"/>
      <c r="AC161" s="168"/>
      <c r="AF161" s="125"/>
    </row>
    <row r="162" spans="1:32" s="115" customFormat="1" ht="17.25" customHeight="1">
      <c r="A162" s="261"/>
      <c r="B162" s="124"/>
      <c r="C162" s="122"/>
      <c r="E162" s="118"/>
      <c r="G162" s="252"/>
      <c r="H162" s="254"/>
      <c r="I162" s="108"/>
      <c r="K162" s="119"/>
      <c r="M162" s="122"/>
      <c r="N162" s="116"/>
      <c r="P162" s="118"/>
      <c r="Q162" s="119"/>
      <c r="V162" s="273"/>
      <c r="W162" s="259">
        <f>W157</f>
        <v>64.5434</v>
      </c>
      <c r="X162" s="257">
        <f>X157</f>
        <v>25</v>
      </c>
      <c r="Y162" s="123"/>
      <c r="AC162" s="168"/>
      <c r="AF162" s="125"/>
    </row>
    <row r="163" spans="1:40" s="115" customFormat="1" ht="17.25" customHeight="1">
      <c r="A163" s="261">
        <v>19</v>
      </c>
      <c r="B163" s="124">
        <v>14</v>
      </c>
      <c r="C163" s="129" t="s">
        <v>113</v>
      </c>
      <c r="E163" s="118"/>
      <c r="G163" s="252" t="s">
        <v>168</v>
      </c>
      <c r="H163" s="254"/>
      <c r="I163" s="108" t="s">
        <v>174</v>
      </c>
      <c r="K163" s="118"/>
      <c r="M163" s="118"/>
      <c r="N163" s="116"/>
      <c r="P163" s="118"/>
      <c r="Q163" s="130"/>
      <c r="S163" s="222">
        <f>SUM(S164:S167)</f>
        <v>62.375</v>
      </c>
      <c r="T163" s="209"/>
      <c r="U163" s="223">
        <f>ROUND(((SUM(S164:S167))/FIGSDD)*10,4)+SUM(T164:T167)</f>
        <v>63.648</v>
      </c>
      <c r="V163" s="223">
        <f>ROUND(U163*FIGS_PART,4)</f>
        <v>63.648</v>
      </c>
      <c r="W163" s="277">
        <f>U163</f>
        <v>63.648</v>
      </c>
      <c r="X163" s="257">
        <f>[1]!sn_val(B163)</f>
        <v>14</v>
      </c>
      <c r="Y163" s="123">
        <v>65</v>
      </c>
      <c r="AC163" s="168"/>
      <c r="AF163" s="125"/>
      <c r="AK163" s="268">
        <f>S164</f>
        <v>13.09</v>
      </c>
      <c r="AL163" s="268">
        <f>S165</f>
        <v>19.995</v>
      </c>
      <c r="AM163" s="268">
        <f>S166</f>
        <v>14.685</v>
      </c>
      <c r="AN163" s="268">
        <f>S167</f>
        <v>14.605</v>
      </c>
    </row>
    <row r="164" spans="1:32" s="115" customFormat="1" ht="17.25" customHeight="1">
      <c r="A164" s="265"/>
      <c r="B164" s="266"/>
      <c r="C164" s="207"/>
      <c r="D164" s="207"/>
      <c r="E164" s="207"/>
      <c r="F164" s="207"/>
      <c r="G164" s="207"/>
      <c r="H164" s="205" t="s">
        <v>77</v>
      </c>
      <c r="I164" s="264">
        <v>5.8</v>
      </c>
      <c r="J164" s="264">
        <v>6.1</v>
      </c>
      <c r="K164" s="264">
        <v>6.2</v>
      </c>
      <c r="L164" s="264">
        <v>6</v>
      </c>
      <c r="M164" s="264">
        <v>5.8</v>
      </c>
      <c r="N164" s="264">
        <v>5.9</v>
      </c>
      <c r="O164" s="264"/>
      <c r="P164" s="264"/>
      <c r="Q164" s="264"/>
      <c r="R164" s="206"/>
      <c r="S164" s="222">
        <f>ROUND((SUM(I164:O164,-(MAX(I164:O164)),-(MIN(I164:O164)))/(JUDGES_COUNT-2))*FIGDD1,4)</f>
        <v>13.09</v>
      </c>
      <c r="T164" s="209"/>
      <c r="V164" s="273"/>
      <c r="W164" s="259">
        <f>W163</f>
        <v>63.648</v>
      </c>
      <c r="X164" s="257">
        <f>X163</f>
        <v>14</v>
      </c>
      <c r="Y164" s="123"/>
      <c r="AC164" s="168"/>
      <c r="AF164" s="125"/>
    </row>
    <row r="165" spans="1:32" s="115" customFormat="1" ht="17.25" customHeight="1">
      <c r="A165" s="267"/>
      <c r="B165" s="233"/>
      <c r="C165" s="207"/>
      <c r="D165" s="207"/>
      <c r="E165" s="207"/>
      <c r="F165" s="207"/>
      <c r="G165" s="207"/>
      <c r="H165" s="205" t="s">
        <v>78</v>
      </c>
      <c r="I165" s="264">
        <v>6.8</v>
      </c>
      <c r="J165" s="264">
        <v>6.5</v>
      </c>
      <c r="K165" s="264">
        <v>6.3</v>
      </c>
      <c r="L165" s="264">
        <v>6.5</v>
      </c>
      <c r="M165" s="264">
        <v>6.5</v>
      </c>
      <c r="N165" s="264">
        <v>6.3</v>
      </c>
      <c r="O165" s="264"/>
      <c r="P165" s="264"/>
      <c r="Q165" s="264"/>
      <c r="R165" s="206"/>
      <c r="S165" s="222">
        <f>ROUND((SUM(I165:O165,-(MAX(I165:O165)),-(MIN(I165:O165)))/(JUDGES_COUNT-2))*FIGDD2,4)</f>
        <v>19.995</v>
      </c>
      <c r="T165" s="209"/>
      <c r="V165" s="273"/>
      <c r="W165" s="259">
        <f>W163</f>
        <v>63.648</v>
      </c>
      <c r="X165" s="257">
        <f>X163</f>
        <v>14</v>
      </c>
      <c r="Y165" s="123"/>
      <c r="AC165" s="168"/>
      <c r="AF165" s="125"/>
    </row>
    <row r="166" spans="1:32" s="115" customFormat="1" ht="17.25" customHeight="1">
      <c r="A166" s="265"/>
      <c r="B166" s="266"/>
      <c r="C166" s="207"/>
      <c r="D166" s="207"/>
      <c r="E166" s="207"/>
      <c r="F166" s="207"/>
      <c r="G166" s="207"/>
      <c r="H166" s="205" t="s">
        <v>79</v>
      </c>
      <c r="I166" s="264">
        <v>6.6</v>
      </c>
      <c r="J166" s="264">
        <v>6</v>
      </c>
      <c r="K166" s="264">
        <v>6.9</v>
      </c>
      <c r="L166" s="264">
        <v>6.5</v>
      </c>
      <c r="M166" s="264">
        <v>6.7</v>
      </c>
      <c r="N166" s="264">
        <v>7</v>
      </c>
      <c r="O166" s="264"/>
      <c r="P166" s="264"/>
      <c r="Q166" s="264"/>
      <c r="R166" s="206"/>
      <c r="S166" s="222">
        <f>ROUND((SUM(I166:O166,-(MAX(I166:O166)),-(MIN(I166:O166)))/(JUDGES_COUNT-2))*FIGDD3,4)</f>
        <v>14.685</v>
      </c>
      <c r="T166" s="209"/>
      <c r="V166" s="273"/>
      <c r="W166" s="259">
        <f>W163</f>
        <v>63.648</v>
      </c>
      <c r="X166" s="257">
        <f>X163</f>
        <v>14</v>
      </c>
      <c r="Y166" s="123"/>
      <c r="AC166" s="168"/>
      <c r="AF166" s="125"/>
    </row>
    <row r="167" spans="1:32" s="115" customFormat="1" ht="17.25" customHeight="1">
      <c r="A167" s="265"/>
      <c r="B167" s="266"/>
      <c r="C167" s="207"/>
      <c r="D167" s="207"/>
      <c r="E167" s="207"/>
      <c r="F167" s="207"/>
      <c r="G167" s="207"/>
      <c r="H167" s="205" t="s">
        <v>80</v>
      </c>
      <c r="I167" s="264">
        <v>6.7</v>
      </c>
      <c r="J167" s="264">
        <v>6.2</v>
      </c>
      <c r="K167" s="264">
        <v>5.8</v>
      </c>
      <c r="L167" s="264">
        <v>6.1</v>
      </c>
      <c r="M167" s="264">
        <v>6.4</v>
      </c>
      <c r="N167" s="264">
        <v>6.7</v>
      </c>
      <c r="O167" s="264"/>
      <c r="P167" s="264"/>
      <c r="Q167" s="264"/>
      <c r="R167" s="207"/>
      <c r="S167" s="222">
        <f>ROUND((SUM(I167:O167,-(MAX(I167:O167)),-(MIN(I167:O167)))/(JUDGES_COUNT-2))*FIGDD4,4)</f>
        <v>14.605</v>
      </c>
      <c r="T167" s="209"/>
      <c r="V167" s="273"/>
      <c r="W167" s="259">
        <f>W163</f>
        <v>63.648</v>
      </c>
      <c r="X167" s="257">
        <f>X163</f>
        <v>14</v>
      </c>
      <c r="Y167" s="123"/>
      <c r="AC167" s="168"/>
      <c r="AF167" s="125"/>
    </row>
    <row r="168" spans="1:32" s="115" customFormat="1" ht="17.25" customHeight="1">
      <c r="A168" s="261"/>
      <c r="B168" s="124"/>
      <c r="C168" s="129"/>
      <c r="E168" s="118"/>
      <c r="G168" s="252"/>
      <c r="H168" s="254"/>
      <c r="I168" s="108"/>
      <c r="K168" s="118"/>
      <c r="M168" s="118"/>
      <c r="N168" s="116"/>
      <c r="P168" s="118"/>
      <c r="Q168" s="130"/>
      <c r="V168" s="273"/>
      <c r="W168" s="259">
        <f>W163</f>
        <v>63.648</v>
      </c>
      <c r="X168" s="257">
        <f>X163</f>
        <v>14</v>
      </c>
      <c r="Y168" s="123"/>
      <c r="AC168" s="168"/>
      <c r="AF168" s="125"/>
    </row>
    <row r="169" spans="1:40" s="115" customFormat="1" ht="17.25" customHeight="1">
      <c r="A169" s="261">
        <v>20</v>
      </c>
      <c r="B169" s="124">
        <v>9</v>
      </c>
      <c r="C169" s="122" t="s">
        <v>114</v>
      </c>
      <c r="E169" s="118"/>
      <c r="G169" s="252" t="s">
        <v>169</v>
      </c>
      <c r="H169" s="254"/>
      <c r="I169" s="108" t="s">
        <v>174</v>
      </c>
      <c r="J169" s="118"/>
      <c r="K169" s="130"/>
      <c r="L169" s="122"/>
      <c r="M169" s="122"/>
      <c r="N169" s="117"/>
      <c r="P169" s="122"/>
      <c r="Q169" s="130"/>
      <c r="S169" s="222">
        <f>SUM(S170:S173)</f>
        <v>62.345</v>
      </c>
      <c r="T169" s="209"/>
      <c r="U169" s="223">
        <f>ROUND(((SUM(S170:S173))/FIGSDD)*10,4)+SUM(T170:T173)</f>
        <v>63.6173</v>
      </c>
      <c r="V169" s="223">
        <f>ROUND(U169*FIGS_PART,4)</f>
        <v>63.6173</v>
      </c>
      <c r="W169" s="277">
        <f>U169</f>
        <v>63.6173</v>
      </c>
      <c r="X169" s="257">
        <f>[1]!sn_val(B169)</f>
        <v>9</v>
      </c>
      <c r="Y169" s="123">
        <v>46</v>
      </c>
      <c r="AC169" s="168"/>
      <c r="AF169" s="125"/>
      <c r="AK169" s="268">
        <f>S170</f>
        <v>14.135</v>
      </c>
      <c r="AL169" s="268">
        <f>S171</f>
        <v>19.7625</v>
      </c>
      <c r="AM169" s="268">
        <f>S172</f>
        <v>14.245</v>
      </c>
      <c r="AN169" s="268">
        <f>S173</f>
        <v>14.2025</v>
      </c>
    </row>
    <row r="170" spans="1:32" s="115" customFormat="1" ht="17.25" customHeight="1">
      <c r="A170" s="265"/>
      <c r="B170" s="266"/>
      <c r="C170" s="207"/>
      <c r="D170" s="207"/>
      <c r="E170" s="207"/>
      <c r="F170" s="207"/>
      <c r="G170" s="207"/>
      <c r="H170" s="205" t="s">
        <v>77</v>
      </c>
      <c r="I170" s="264">
        <v>6.5</v>
      </c>
      <c r="J170" s="264">
        <v>5.9</v>
      </c>
      <c r="K170" s="264">
        <v>6.9</v>
      </c>
      <c r="L170" s="264">
        <v>6.5</v>
      </c>
      <c r="M170" s="264">
        <v>6.7</v>
      </c>
      <c r="N170" s="264">
        <v>6</v>
      </c>
      <c r="O170" s="264"/>
      <c r="P170" s="264"/>
      <c r="Q170" s="264"/>
      <c r="R170" s="206"/>
      <c r="S170" s="222">
        <f>ROUND((SUM(I170:O170,-(MAX(I170:O170)),-(MIN(I170:O170)))/(JUDGES_COUNT-2))*FIGDD1,4)</f>
        <v>14.135</v>
      </c>
      <c r="T170" s="209"/>
      <c r="V170" s="273"/>
      <c r="W170" s="259">
        <f>W169</f>
        <v>63.6173</v>
      </c>
      <c r="X170" s="257">
        <f>X169</f>
        <v>9</v>
      </c>
      <c r="Y170" s="123"/>
      <c r="AC170" s="168"/>
      <c r="AF170" s="125"/>
    </row>
    <row r="171" spans="1:32" s="115" customFormat="1" ht="17.25" customHeight="1">
      <c r="A171" s="267"/>
      <c r="B171" s="233"/>
      <c r="C171" s="207"/>
      <c r="D171" s="207"/>
      <c r="E171" s="207"/>
      <c r="F171" s="207"/>
      <c r="G171" s="207"/>
      <c r="H171" s="205" t="s">
        <v>78</v>
      </c>
      <c r="I171" s="264">
        <v>6.6</v>
      </c>
      <c r="J171" s="264">
        <v>6.2</v>
      </c>
      <c r="K171" s="264">
        <v>6.4</v>
      </c>
      <c r="L171" s="264">
        <v>6.5</v>
      </c>
      <c r="M171" s="264">
        <v>6.4</v>
      </c>
      <c r="N171" s="264">
        <v>6.2</v>
      </c>
      <c r="O171" s="264"/>
      <c r="P171" s="264"/>
      <c r="Q171" s="264"/>
      <c r="R171" s="206"/>
      <c r="S171" s="222">
        <f>ROUND((SUM(I171:O171,-(MAX(I171:O171)),-(MIN(I171:O171)))/(JUDGES_COUNT-2))*FIGDD2,4)</f>
        <v>19.7625</v>
      </c>
      <c r="T171" s="209"/>
      <c r="V171" s="273"/>
      <c r="W171" s="259">
        <f>W169</f>
        <v>63.6173</v>
      </c>
      <c r="X171" s="257">
        <f>X169</f>
        <v>9</v>
      </c>
      <c r="Y171" s="123"/>
      <c r="AC171" s="168"/>
      <c r="AF171" s="125"/>
    </row>
    <row r="172" spans="1:32" s="115" customFormat="1" ht="17.25" customHeight="1">
      <c r="A172" s="265"/>
      <c r="B172" s="266"/>
      <c r="C172" s="207"/>
      <c r="D172" s="207"/>
      <c r="E172" s="207"/>
      <c r="F172" s="207"/>
      <c r="G172" s="207"/>
      <c r="H172" s="205" t="s">
        <v>79</v>
      </c>
      <c r="I172" s="264">
        <v>6.6</v>
      </c>
      <c r="J172" s="264">
        <v>6.4</v>
      </c>
      <c r="K172" s="264">
        <v>6.6</v>
      </c>
      <c r="L172" s="264">
        <v>6.2</v>
      </c>
      <c r="M172" s="264">
        <v>6.4</v>
      </c>
      <c r="N172" s="264">
        <v>6.5</v>
      </c>
      <c r="O172" s="264"/>
      <c r="P172" s="264"/>
      <c r="Q172" s="264"/>
      <c r="R172" s="206"/>
      <c r="S172" s="222">
        <f>ROUND((SUM(I172:O172,-(MAX(I172:O172)),-(MIN(I172:O172)))/(JUDGES_COUNT-2))*FIGDD3,4)</f>
        <v>14.245</v>
      </c>
      <c r="T172" s="209"/>
      <c r="V172" s="273"/>
      <c r="W172" s="259">
        <f>W169</f>
        <v>63.6173</v>
      </c>
      <c r="X172" s="257">
        <f>X169</f>
        <v>9</v>
      </c>
      <c r="Y172" s="123"/>
      <c r="AC172" s="168"/>
      <c r="AF172" s="125"/>
    </row>
    <row r="173" spans="1:32" s="115" customFormat="1" ht="17.25" customHeight="1">
      <c r="A173" s="265"/>
      <c r="B173" s="266"/>
      <c r="C173" s="207"/>
      <c r="D173" s="207"/>
      <c r="E173" s="207"/>
      <c r="F173" s="207"/>
      <c r="G173" s="207"/>
      <c r="H173" s="205" t="s">
        <v>80</v>
      </c>
      <c r="I173" s="264">
        <v>6.5</v>
      </c>
      <c r="J173" s="264">
        <v>6</v>
      </c>
      <c r="K173" s="264">
        <v>6.3</v>
      </c>
      <c r="L173" s="264">
        <v>6.1</v>
      </c>
      <c r="M173" s="264">
        <v>6.3</v>
      </c>
      <c r="N173" s="264">
        <v>6</v>
      </c>
      <c r="O173" s="264"/>
      <c r="P173" s="264"/>
      <c r="Q173" s="264"/>
      <c r="R173" s="207"/>
      <c r="S173" s="222">
        <f>ROUND((SUM(I173:O173,-(MAX(I173:O173)),-(MIN(I173:O173)))/(JUDGES_COUNT-2))*FIGDD4,4)</f>
        <v>14.2025</v>
      </c>
      <c r="T173" s="209"/>
      <c r="V173" s="273"/>
      <c r="W173" s="259">
        <f>W169</f>
        <v>63.6173</v>
      </c>
      <c r="X173" s="257">
        <f>X169</f>
        <v>9</v>
      </c>
      <c r="Y173" s="123"/>
      <c r="AC173" s="168"/>
      <c r="AF173" s="125"/>
    </row>
    <row r="174" spans="1:32" s="115" customFormat="1" ht="17.25" customHeight="1">
      <c r="A174" s="261"/>
      <c r="B174" s="124"/>
      <c r="C174" s="122"/>
      <c r="E174" s="118"/>
      <c r="G174" s="252"/>
      <c r="H174" s="254"/>
      <c r="I174" s="108"/>
      <c r="J174" s="118"/>
      <c r="K174" s="130"/>
      <c r="L174" s="122"/>
      <c r="M174" s="122"/>
      <c r="N174" s="117"/>
      <c r="P174" s="122"/>
      <c r="Q174" s="130"/>
      <c r="V174" s="273"/>
      <c r="W174" s="259">
        <f>W169</f>
        <v>63.6173</v>
      </c>
      <c r="X174" s="257">
        <f>X169</f>
        <v>9</v>
      </c>
      <c r="Y174" s="123"/>
      <c r="AC174" s="168"/>
      <c r="AF174" s="125"/>
    </row>
    <row r="175" spans="1:40" s="115" customFormat="1" ht="17.25" customHeight="1">
      <c r="A175" s="261">
        <v>21</v>
      </c>
      <c r="B175" s="124">
        <v>39</v>
      </c>
      <c r="C175" s="122" t="s">
        <v>129</v>
      </c>
      <c r="E175" s="118"/>
      <c r="G175" s="252" t="s">
        <v>170</v>
      </c>
      <c r="H175" s="254"/>
      <c r="I175" s="108" t="s">
        <v>175</v>
      </c>
      <c r="K175" s="118"/>
      <c r="M175" s="122"/>
      <c r="N175" s="116"/>
      <c r="P175" s="118"/>
      <c r="Q175" s="119"/>
      <c r="S175" s="222">
        <f>SUM(S176:S179)</f>
        <v>61.73</v>
      </c>
      <c r="T175" s="209"/>
      <c r="U175" s="223">
        <f>ROUND(((SUM(S176:S179))/FIGSDD)*10,4)+SUM(T176:T179)</f>
        <v>62.9898</v>
      </c>
      <c r="V175" s="223">
        <f>ROUND(U175*FIGS_PART,4)</f>
        <v>62.9898</v>
      </c>
      <c r="W175" s="277">
        <f>U175</f>
        <v>62.9898</v>
      </c>
      <c r="X175" s="257">
        <f>[1]!sn_val(B175)</f>
        <v>39</v>
      </c>
      <c r="Y175" s="123">
        <v>19</v>
      </c>
      <c r="AC175" s="168"/>
      <c r="AF175" s="125"/>
      <c r="AK175" s="268">
        <f>S176</f>
        <v>13.805</v>
      </c>
      <c r="AL175" s="268">
        <f>S177</f>
        <v>19.9175</v>
      </c>
      <c r="AM175" s="268">
        <f>S178</f>
        <v>13.805</v>
      </c>
      <c r="AN175" s="268">
        <f>S179</f>
        <v>14.2025</v>
      </c>
    </row>
    <row r="176" spans="1:32" s="115" customFormat="1" ht="17.25" customHeight="1">
      <c r="A176" s="265"/>
      <c r="B176" s="266"/>
      <c r="C176" s="207"/>
      <c r="D176" s="207"/>
      <c r="E176" s="207"/>
      <c r="F176" s="207"/>
      <c r="G176" s="207"/>
      <c r="H176" s="205" t="s">
        <v>77</v>
      </c>
      <c r="I176" s="264">
        <v>6</v>
      </c>
      <c r="J176" s="264">
        <v>6.1</v>
      </c>
      <c r="K176" s="264">
        <v>6.2</v>
      </c>
      <c r="L176" s="264">
        <v>6.8</v>
      </c>
      <c r="M176" s="264">
        <v>6.5</v>
      </c>
      <c r="N176" s="264">
        <v>6.3</v>
      </c>
      <c r="O176" s="264"/>
      <c r="P176" s="264"/>
      <c r="Q176" s="264"/>
      <c r="R176" s="206"/>
      <c r="S176" s="222">
        <f>ROUND((SUM(I176:O176,-(MAX(I176:O176)),-(MIN(I176:O176)))/(JUDGES_COUNT-2))*FIGDD1,4)</f>
        <v>13.805</v>
      </c>
      <c r="T176" s="209"/>
      <c r="V176" s="273"/>
      <c r="W176" s="259">
        <f>W175</f>
        <v>62.9898</v>
      </c>
      <c r="X176" s="257">
        <f>X175</f>
        <v>39</v>
      </c>
      <c r="Y176" s="123"/>
      <c r="AC176" s="168"/>
      <c r="AF176" s="125"/>
    </row>
    <row r="177" spans="1:32" s="115" customFormat="1" ht="17.25" customHeight="1">
      <c r="A177" s="267"/>
      <c r="B177" s="233"/>
      <c r="C177" s="207"/>
      <c r="D177" s="207"/>
      <c r="E177" s="207"/>
      <c r="F177" s="207"/>
      <c r="G177" s="207"/>
      <c r="H177" s="205" t="s">
        <v>78</v>
      </c>
      <c r="I177" s="264">
        <v>6.4</v>
      </c>
      <c r="J177" s="264">
        <v>6.7</v>
      </c>
      <c r="K177" s="264">
        <v>6.3</v>
      </c>
      <c r="L177" s="264">
        <v>6.4</v>
      </c>
      <c r="M177" s="264">
        <v>6.6</v>
      </c>
      <c r="N177" s="264">
        <v>6.2</v>
      </c>
      <c r="O177" s="264"/>
      <c r="P177" s="264"/>
      <c r="Q177" s="264"/>
      <c r="R177" s="206"/>
      <c r="S177" s="222">
        <f>ROUND((SUM(I177:O177,-(MAX(I177:O177)),-(MIN(I177:O177)))/(JUDGES_COUNT-2))*FIGDD2,4)</f>
        <v>19.9175</v>
      </c>
      <c r="T177" s="209"/>
      <c r="V177" s="273"/>
      <c r="W177" s="259">
        <f>W175</f>
        <v>62.9898</v>
      </c>
      <c r="X177" s="257">
        <f>X175</f>
        <v>39</v>
      </c>
      <c r="Y177" s="123"/>
      <c r="AC177" s="168"/>
      <c r="AF177" s="125"/>
    </row>
    <row r="178" spans="1:32" s="115" customFormat="1" ht="17.25" customHeight="1">
      <c r="A178" s="265"/>
      <c r="B178" s="266"/>
      <c r="C178" s="207"/>
      <c r="D178" s="207"/>
      <c r="E178" s="207"/>
      <c r="F178" s="207"/>
      <c r="G178" s="207"/>
      <c r="H178" s="205" t="s">
        <v>79</v>
      </c>
      <c r="I178" s="264">
        <v>6</v>
      </c>
      <c r="J178" s="264">
        <v>6.3</v>
      </c>
      <c r="K178" s="264">
        <v>6.3</v>
      </c>
      <c r="L178" s="264">
        <v>6.3</v>
      </c>
      <c r="M178" s="264">
        <v>6.7</v>
      </c>
      <c r="N178" s="264">
        <v>6.2</v>
      </c>
      <c r="O178" s="264"/>
      <c r="P178" s="264"/>
      <c r="Q178" s="264"/>
      <c r="R178" s="206"/>
      <c r="S178" s="222">
        <f>ROUND((SUM(I178:O178,-(MAX(I178:O178)),-(MIN(I178:O178)))/(JUDGES_COUNT-2))*FIGDD3,4)</f>
        <v>13.805</v>
      </c>
      <c r="T178" s="209"/>
      <c r="V178" s="273"/>
      <c r="W178" s="259">
        <f>W175</f>
        <v>62.9898</v>
      </c>
      <c r="X178" s="257">
        <f>X175</f>
        <v>39</v>
      </c>
      <c r="Y178" s="123"/>
      <c r="AC178" s="168"/>
      <c r="AF178" s="125"/>
    </row>
    <row r="179" spans="1:32" s="115" customFormat="1" ht="17.25" customHeight="1">
      <c r="A179" s="265"/>
      <c r="B179" s="266"/>
      <c r="C179" s="207"/>
      <c r="D179" s="207"/>
      <c r="E179" s="207"/>
      <c r="F179" s="207"/>
      <c r="G179" s="207"/>
      <c r="H179" s="205" t="s">
        <v>80</v>
      </c>
      <c r="I179" s="264">
        <v>5.8</v>
      </c>
      <c r="J179" s="264">
        <v>6</v>
      </c>
      <c r="K179" s="264">
        <v>6.3</v>
      </c>
      <c r="L179" s="264">
        <v>6.1</v>
      </c>
      <c r="M179" s="264">
        <v>6.4</v>
      </c>
      <c r="N179" s="264">
        <v>6.3</v>
      </c>
      <c r="O179" s="264"/>
      <c r="P179" s="264"/>
      <c r="Q179" s="264"/>
      <c r="R179" s="207"/>
      <c r="S179" s="222">
        <f>ROUND((SUM(I179:O179,-(MAX(I179:O179)),-(MIN(I179:O179)))/(JUDGES_COUNT-2))*FIGDD4,4)</f>
        <v>14.2025</v>
      </c>
      <c r="T179" s="209"/>
      <c r="V179" s="273"/>
      <c r="W179" s="259">
        <f>W175</f>
        <v>62.9898</v>
      </c>
      <c r="X179" s="257">
        <f>X175</f>
        <v>39</v>
      </c>
      <c r="Y179" s="123"/>
      <c r="AC179" s="168"/>
      <c r="AF179" s="125"/>
    </row>
    <row r="180" spans="1:32" s="115" customFormat="1" ht="17.25" customHeight="1">
      <c r="A180" s="261"/>
      <c r="B180" s="124"/>
      <c r="C180" s="122"/>
      <c r="E180" s="118"/>
      <c r="G180" s="252"/>
      <c r="H180" s="254"/>
      <c r="I180" s="108"/>
      <c r="K180" s="118"/>
      <c r="M180" s="122"/>
      <c r="N180" s="116"/>
      <c r="P180" s="118"/>
      <c r="Q180" s="119"/>
      <c r="V180" s="273"/>
      <c r="W180" s="259">
        <f>W175</f>
        <v>62.9898</v>
      </c>
      <c r="X180" s="257">
        <f>X175</f>
        <v>39</v>
      </c>
      <c r="Y180" s="123"/>
      <c r="AC180" s="168"/>
      <c r="AF180" s="125"/>
    </row>
    <row r="181" spans="1:40" s="115" customFormat="1" ht="17.25" customHeight="1">
      <c r="A181" s="261">
        <v>22</v>
      </c>
      <c r="B181" s="124">
        <v>11</v>
      </c>
      <c r="C181" s="122" t="s">
        <v>127</v>
      </c>
      <c r="E181" s="118"/>
      <c r="G181" s="252" t="s">
        <v>167</v>
      </c>
      <c r="H181" s="254"/>
      <c r="I181" s="108" t="s">
        <v>177</v>
      </c>
      <c r="K181" s="118"/>
      <c r="M181" s="118"/>
      <c r="N181" s="116"/>
      <c r="P181" s="118"/>
      <c r="Q181" s="119"/>
      <c r="S181" s="222">
        <f>SUM(S182:S185)</f>
        <v>60.425</v>
      </c>
      <c r="T181" s="209"/>
      <c r="U181" s="223">
        <f>ROUND(((SUM(S182:S185))/FIGSDD)*10,4)+SUM(T182:T185)</f>
        <v>61.6582</v>
      </c>
      <c r="V181" s="223">
        <f>ROUND(U181*FIGS_PART,4)</f>
        <v>61.6582</v>
      </c>
      <c r="W181" s="277">
        <f>U181</f>
        <v>61.6582</v>
      </c>
      <c r="X181" s="257">
        <f>[1]!sn_val(B181)</f>
        <v>11</v>
      </c>
      <c r="Y181" s="123">
        <v>13</v>
      </c>
      <c r="AC181" s="168"/>
      <c r="AF181" s="125"/>
      <c r="AK181" s="268">
        <f>S182</f>
        <v>12.21</v>
      </c>
      <c r="AL181" s="268">
        <f>S183</f>
        <v>20.15</v>
      </c>
      <c r="AM181" s="268">
        <f>S184</f>
        <v>13.805</v>
      </c>
      <c r="AN181" s="268">
        <f>S185</f>
        <v>14.26</v>
      </c>
    </row>
    <row r="182" spans="1:32" s="115" customFormat="1" ht="17.25" customHeight="1">
      <c r="A182" s="265"/>
      <c r="B182" s="266"/>
      <c r="C182" s="207"/>
      <c r="D182" s="207"/>
      <c r="E182" s="207"/>
      <c r="F182" s="207"/>
      <c r="G182" s="207"/>
      <c r="H182" s="205" t="s">
        <v>77</v>
      </c>
      <c r="I182" s="264">
        <v>5.7</v>
      </c>
      <c r="J182" s="264">
        <v>5.7</v>
      </c>
      <c r="K182" s="264">
        <v>5.6</v>
      </c>
      <c r="L182" s="264">
        <v>5.3</v>
      </c>
      <c r="M182" s="264">
        <v>5.5</v>
      </c>
      <c r="N182" s="264">
        <v>5.4</v>
      </c>
      <c r="O182" s="264"/>
      <c r="P182" s="264"/>
      <c r="Q182" s="264"/>
      <c r="R182" s="206"/>
      <c r="S182" s="222">
        <f>ROUND((SUM(I182:O182,-(MAX(I182:O182)),-(MIN(I182:O182)))/(JUDGES_COUNT-2))*FIGDD1,4)</f>
        <v>12.21</v>
      </c>
      <c r="T182" s="209"/>
      <c r="V182" s="273"/>
      <c r="W182" s="259">
        <f>W181</f>
        <v>61.6582</v>
      </c>
      <c r="X182" s="257">
        <f>X181</f>
        <v>11</v>
      </c>
      <c r="Y182" s="123"/>
      <c r="AC182" s="168"/>
      <c r="AF182" s="125"/>
    </row>
    <row r="183" spans="1:32" s="115" customFormat="1" ht="17.25" customHeight="1">
      <c r="A183" s="267"/>
      <c r="B183" s="233"/>
      <c r="C183" s="207"/>
      <c r="D183" s="207"/>
      <c r="E183" s="207"/>
      <c r="F183" s="207"/>
      <c r="G183" s="207"/>
      <c r="H183" s="205" t="s">
        <v>78</v>
      </c>
      <c r="I183" s="264">
        <v>6.5</v>
      </c>
      <c r="J183" s="264">
        <v>6.5</v>
      </c>
      <c r="K183" s="264">
        <v>6.5</v>
      </c>
      <c r="L183" s="264">
        <v>6.5</v>
      </c>
      <c r="M183" s="264">
        <v>6.6</v>
      </c>
      <c r="N183" s="264">
        <v>6.4</v>
      </c>
      <c r="O183" s="264"/>
      <c r="P183" s="264"/>
      <c r="Q183" s="264"/>
      <c r="R183" s="206"/>
      <c r="S183" s="222">
        <f>ROUND((SUM(I183:O183,-(MAX(I183:O183)),-(MIN(I183:O183)))/(JUDGES_COUNT-2))*FIGDD2,4)</f>
        <v>20.15</v>
      </c>
      <c r="T183" s="209"/>
      <c r="V183" s="273"/>
      <c r="W183" s="259">
        <f>W181</f>
        <v>61.6582</v>
      </c>
      <c r="X183" s="257">
        <f>X181</f>
        <v>11</v>
      </c>
      <c r="Y183" s="123"/>
      <c r="AC183" s="168"/>
      <c r="AF183" s="125"/>
    </row>
    <row r="184" spans="1:32" s="115" customFormat="1" ht="17.25" customHeight="1">
      <c r="A184" s="265"/>
      <c r="B184" s="266"/>
      <c r="C184" s="207"/>
      <c r="D184" s="207"/>
      <c r="E184" s="207"/>
      <c r="F184" s="207"/>
      <c r="G184" s="207"/>
      <c r="H184" s="205" t="s">
        <v>79</v>
      </c>
      <c r="I184" s="264">
        <v>6.2</v>
      </c>
      <c r="J184" s="264">
        <v>6.7</v>
      </c>
      <c r="K184" s="264">
        <v>6.3</v>
      </c>
      <c r="L184" s="264">
        <v>6.3</v>
      </c>
      <c r="M184" s="264">
        <v>6.2</v>
      </c>
      <c r="N184" s="264">
        <v>6.3</v>
      </c>
      <c r="O184" s="264"/>
      <c r="P184" s="264"/>
      <c r="Q184" s="264"/>
      <c r="R184" s="206"/>
      <c r="S184" s="222">
        <f>ROUND((SUM(I184:O184,-(MAX(I184:O184)),-(MIN(I184:O184)))/(JUDGES_COUNT-2))*FIGDD3,4)</f>
        <v>13.805</v>
      </c>
      <c r="T184" s="209"/>
      <c r="V184" s="273"/>
      <c r="W184" s="259">
        <f>W181</f>
        <v>61.6582</v>
      </c>
      <c r="X184" s="257">
        <f>X181</f>
        <v>11</v>
      </c>
      <c r="Y184" s="123"/>
      <c r="AC184" s="168"/>
      <c r="AF184" s="125"/>
    </row>
    <row r="185" spans="1:32" s="115" customFormat="1" ht="17.25" customHeight="1">
      <c r="A185" s="265"/>
      <c r="B185" s="266"/>
      <c r="C185" s="207"/>
      <c r="D185" s="207"/>
      <c r="E185" s="207"/>
      <c r="F185" s="207"/>
      <c r="G185" s="207"/>
      <c r="H185" s="205" t="s">
        <v>80</v>
      </c>
      <c r="I185" s="264">
        <v>6.2</v>
      </c>
      <c r="J185" s="264">
        <v>6.3</v>
      </c>
      <c r="K185" s="264">
        <v>6.2</v>
      </c>
      <c r="L185" s="264">
        <v>6.1</v>
      </c>
      <c r="M185" s="264">
        <v>6.4</v>
      </c>
      <c r="N185" s="264">
        <v>6</v>
      </c>
      <c r="O185" s="264"/>
      <c r="P185" s="264"/>
      <c r="Q185" s="264"/>
      <c r="R185" s="207"/>
      <c r="S185" s="222">
        <f>ROUND((SUM(I185:O185,-(MAX(I185:O185)),-(MIN(I185:O185)))/(JUDGES_COUNT-2))*FIGDD4,4)</f>
        <v>14.26</v>
      </c>
      <c r="T185" s="209"/>
      <c r="V185" s="273"/>
      <c r="W185" s="259">
        <f>W181</f>
        <v>61.6582</v>
      </c>
      <c r="X185" s="257">
        <f>X181</f>
        <v>11</v>
      </c>
      <c r="Y185" s="123"/>
      <c r="AC185" s="168"/>
      <c r="AF185" s="125"/>
    </row>
    <row r="186" spans="1:32" s="115" customFormat="1" ht="17.25" customHeight="1">
      <c r="A186" s="261"/>
      <c r="B186" s="124"/>
      <c r="C186" s="122"/>
      <c r="E186" s="118"/>
      <c r="G186" s="252"/>
      <c r="H186" s="254"/>
      <c r="I186" s="108"/>
      <c r="K186" s="118"/>
      <c r="M186" s="118"/>
      <c r="N186" s="116"/>
      <c r="P186" s="118"/>
      <c r="Q186" s="119"/>
      <c r="V186" s="273"/>
      <c r="W186" s="259">
        <f>W181</f>
        <v>61.6582</v>
      </c>
      <c r="X186" s="257">
        <f>X181</f>
        <v>11</v>
      </c>
      <c r="Y186" s="123"/>
      <c r="AC186" s="168"/>
      <c r="AF186" s="125"/>
    </row>
    <row r="187" spans="1:40" s="115" customFormat="1" ht="17.25" customHeight="1">
      <c r="A187" s="261">
        <v>23</v>
      </c>
      <c r="B187" s="124">
        <v>10</v>
      </c>
      <c r="C187" s="122" t="s">
        <v>135</v>
      </c>
      <c r="E187" s="118"/>
      <c r="G187" s="252" t="s">
        <v>169</v>
      </c>
      <c r="H187" s="254"/>
      <c r="I187" s="108" t="s">
        <v>175</v>
      </c>
      <c r="K187" s="118"/>
      <c r="M187" s="118"/>
      <c r="N187" s="116"/>
      <c r="P187" s="118"/>
      <c r="Q187" s="119"/>
      <c r="S187" s="222">
        <f>SUM(S188:S191)</f>
        <v>60.31</v>
      </c>
      <c r="T187" s="209"/>
      <c r="U187" s="223">
        <f>ROUND(((SUM(S188:S191))/FIGSDD)*10,4)+SUM(T188:T191)</f>
        <v>61.5408</v>
      </c>
      <c r="V187" s="223">
        <f>ROUND(U187*FIGS_PART,4)</f>
        <v>61.5408</v>
      </c>
      <c r="W187" s="277">
        <f>U187</f>
        <v>61.5408</v>
      </c>
      <c r="X187" s="257">
        <f>[1]!sn_val(B187)</f>
        <v>10</v>
      </c>
      <c r="Y187" s="123">
        <v>49</v>
      </c>
      <c r="AC187" s="168"/>
      <c r="AF187" s="125"/>
      <c r="AK187" s="268">
        <f>S188</f>
        <v>12.32</v>
      </c>
      <c r="AL187" s="268">
        <f>S189</f>
        <v>21.545</v>
      </c>
      <c r="AM187" s="268">
        <f>S190</f>
        <v>12.76</v>
      </c>
      <c r="AN187" s="268">
        <f>S191</f>
        <v>13.685</v>
      </c>
    </row>
    <row r="188" spans="1:32" s="115" customFormat="1" ht="17.25" customHeight="1">
      <c r="A188" s="265"/>
      <c r="B188" s="266"/>
      <c r="C188" s="207"/>
      <c r="D188" s="207"/>
      <c r="E188" s="207"/>
      <c r="F188" s="207"/>
      <c r="G188" s="207"/>
      <c r="H188" s="205" t="s">
        <v>77</v>
      </c>
      <c r="I188" s="264">
        <v>6</v>
      </c>
      <c r="J188" s="264">
        <v>5.5</v>
      </c>
      <c r="K188" s="264">
        <v>5.2</v>
      </c>
      <c r="L188" s="264">
        <v>6</v>
      </c>
      <c r="M188" s="264">
        <v>5.1</v>
      </c>
      <c r="N188" s="264">
        <v>5.7</v>
      </c>
      <c r="O188" s="264"/>
      <c r="P188" s="264"/>
      <c r="Q188" s="264"/>
      <c r="R188" s="206"/>
      <c r="S188" s="222">
        <f>ROUND((SUM(I188:O188,-(MAX(I188:O188)),-(MIN(I188:O188)))/(JUDGES_COUNT-2))*FIGDD1,4)</f>
        <v>12.32</v>
      </c>
      <c r="T188" s="209"/>
      <c r="V188" s="273"/>
      <c r="W188" s="259">
        <f>W187</f>
        <v>61.5408</v>
      </c>
      <c r="X188" s="257">
        <f>X187</f>
        <v>10</v>
      </c>
      <c r="Y188" s="123"/>
      <c r="AC188" s="168"/>
      <c r="AF188" s="125"/>
    </row>
    <row r="189" spans="1:32" s="115" customFormat="1" ht="17.25" customHeight="1">
      <c r="A189" s="267"/>
      <c r="B189" s="233"/>
      <c r="C189" s="207"/>
      <c r="D189" s="207"/>
      <c r="E189" s="207"/>
      <c r="F189" s="207"/>
      <c r="G189" s="207"/>
      <c r="H189" s="205" t="s">
        <v>78</v>
      </c>
      <c r="I189" s="264">
        <v>6.8</v>
      </c>
      <c r="J189" s="264">
        <v>7</v>
      </c>
      <c r="K189" s="264">
        <v>7</v>
      </c>
      <c r="L189" s="264">
        <v>7</v>
      </c>
      <c r="M189" s="264">
        <v>7</v>
      </c>
      <c r="N189" s="264">
        <v>6.7</v>
      </c>
      <c r="O189" s="264"/>
      <c r="P189" s="264"/>
      <c r="Q189" s="264"/>
      <c r="R189" s="206"/>
      <c r="S189" s="222">
        <f>ROUND((SUM(I189:O189,-(MAX(I189:O189)),-(MIN(I189:O189)))/(JUDGES_COUNT-2))*FIGDD2,4)</f>
        <v>21.545</v>
      </c>
      <c r="T189" s="209"/>
      <c r="V189" s="273"/>
      <c r="W189" s="259">
        <f>W187</f>
        <v>61.5408</v>
      </c>
      <c r="X189" s="257">
        <f>X187</f>
        <v>10</v>
      </c>
      <c r="Y189" s="123"/>
      <c r="AC189" s="168"/>
      <c r="AF189" s="125"/>
    </row>
    <row r="190" spans="1:32" s="115" customFormat="1" ht="17.25" customHeight="1">
      <c r="A190" s="265"/>
      <c r="B190" s="266"/>
      <c r="C190" s="207"/>
      <c r="D190" s="207"/>
      <c r="E190" s="207"/>
      <c r="F190" s="207"/>
      <c r="G190" s="207"/>
      <c r="H190" s="205" t="s">
        <v>79</v>
      </c>
      <c r="I190" s="264">
        <v>5.6</v>
      </c>
      <c r="J190" s="264">
        <v>5.7</v>
      </c>
      <c r="K190" s="264">
        <v>5.7</v>
      </c>
      <c r="L190" s="264">
        <v>5.8</v>
      </c>
      <c r="M190" s="264">
        <v>6</v>
      </c>
      <c r="N190" s="264">
        <v>6.1</v>
      </c>
      <c r="O190" s="264"/>
      <c r="P190" s="264"/>
      <c r="Q190" s="264"/>
      <c r="R190" s="206"/>
      <c r="S190" s="222">
        <f>ROUND((SUM(I190:O190,-(MAX(I190:O190)),-(MIN(I190:O190)))/(JUDGES_COUNT-2))*FIGDD3,4)</f>
        <v>12.76</v>
      </c>
      <c r="T190" s="209"/>
      <c r="V190" s="273"/>
      <c r="W190" s="259">
        <f>W187</f>
        <v>61.5408</v>
      </c>
      <c r="X190" s="257">
        <f>X187</f>
        <v>10</v>
      </c>
      <c r="Y190" s="123"/>
      <c r="AC190" s="168"/>
      <c r="AF190" s="125"/>
    </row>
    <row r="191" spans="1:32" s="115" customFormat="1" ht="17.25" customHeight="1">
      <c r="A191" s="265"/>
      <c r="B191" s="266"/>
      <c r="C191" s="207"/>
      <c r="D191" s="207"/>
      <c r="E191" s="207"/>
      <c r="F191" s="207"/>
      <c r="G191" s="207"/>
      <c r="H191" s="205" t="s">
        <v>80</v>
      </c>
      <c r="I191" s="264">
        <v>6.2</v>
      </c>
      <c r="J191" s="264">
        <v>6.3</v>
      </c>
      <c r="K191" s="264">
        <v>6</v>
      </c>
      <c r="L191" s="264">
        <v>5.8</v>
      </c>
      <c r="M191" s="264">
        <v>5.8</v>
      </c>
      <c r="N191" s="264">
        <v>5.7</v>
      </c>
      <c r="O191" s="264"/>
      <c r="P191" s="264"/>
      <c r="Q191" s="264"/>
      <c r="R191" s="207"/>
      <c r="S191" s="222">
        <f>ROUND((SUM(I191:O191,-(MAX(I191:O191)),-(MIN(I191:O191)))/(JUDGES_COUNT-2))*FIGDD4,4)</f>
        <v>13.685</v>
      </c>
      <c r="T191" s="209"/>
      <c r="V191" s="273"/>
      <c r="W191" s="259">
        <f>W187</f>
        <v>61.5408</v>
      </c>
      <c r="X191" s="257">
        <f>X187</f>
        <v>10</v>
      </c>
      <c r="Y191" s="123"/>
      <c r="AC191" s="168"/>
      <c r="AF191" s="125"/>
    </row>
    <row r="192" spans="1:32" s="115" customFormat="1" ht="17.25" customHeight="1">
      <c r="A192" s="261"/>
      <c r="B192" s="124"/>
      <c r="C192" s="122"/>
      <c r="E192" s="118"/>
      <c r="G192" s="252"/>
      <c r="H192" s="254"/>
      <c r="I192" s="108"/>
      <c r="K192" s="118"/>
      <c r="M192" s="118"/>
      <c r="N192" s="116"/>
      <c r="P192" s="118"/>
      <c r="Q192" s="119"/>
      <c r="V192" s="273"/>
      <c r="W192" s="259">
        <f>W187</f>
        <v>61.5408</v>
      </c>
      <c r="X192" s="257">
        <f>X187</f>
        <v>10</v>
      </c>
      <c r="Y192" s="123"/>
      <c r="AC192" s="168"/>
      <c r="AF192" s="125"/>
    </row>
    <row r="193" spans="1:40" s="115" customFormat="1" ht="17.25" customHeight="1">
      <c r="A193" s="261">
        <v>24</v>
      </c>
      <c r="B193" s="124">
        <v>67</v>
      </c>
      <c r="C193" s="122" t="s">
        <v>112</v>
      </c>
      <c r="E193" s="118"/>
      <c r="G193" s="252" t="s">
        <v>168</v>
      </c>
      <c r="H193" s="254"/>
      <c r="I193" s="108" t="s">
        <v>174</v>
      </c>
      <c r="K193" s="118"/>
      <c r="M193" s="118"/>
      <c r="N193" s="116"/>
      <c r="P193" s="118"/>
      <c r="Q193" s="119"/>
      <c r="S193" s="222">
        <f>SUM(S194:S197)</f>
        <v>60.1525</v>
      </c>
      <c r="T193" s="209"/>
      <c r="U193" s="223">
        <f>ROUND(((SUM(S194:S197))/FIGSDD)*10,4)+SUM(T194:T197)</f>
        <v>61.3801</v>
      </c>
      <c r="V193" s="223">
        <f>ROUND(U193*FIGS_PART,4)</f>
        <v>61.3801</v>
      </c>
      <c r="W193" s="277">
        <f>U193</f>
        <v>61.3801</v>
      </c>
      <c r="X193" s="257">
        <f>[1]!sn_val(B193)</f>
        <v>67</v>
      </c>
      <c r="Y193" s="123">
        <v>35</v>
      </c>
      <c r="AC193" s="168"/>
      <c r="AF193" s="125"/>
      <c r="AK193" s="268">
        <f>S194</f>
        <v>13.915</v>
      </c>
      <c r="AL193" s="268">
        <f>S195</f>
        <v>19.065</v>
      </c>
      <c r="AM193" s="268">
        <f>S196</f>
        <v>13.2</v>
      </c>
      <c r="AN193" s="268">
        <f>S197</f>
        <v>13.9725</v>
      </c>
    </row>
    <row r="194" spans="1:32" s="115" customFormat="1" ht="17.25" customHeight="1">
      <c r="A194" s="265"/>
      <c r="B194" s="266"/>
      <c r="C194" s="207"/>
      <c r="D194" s="207"/>
      <c r="E194" s="207"/>
      <c r="F194" s="207"/>
      <c r="G194" s="207"/>
      <c r="H194" s="205" t="s">
        <v>77</v>
      </c>
      <c r="I194" s="264">
        <v>6.6</v>
      </c>
      <c r="J194" s="264">
        <v>5.4</v>
      </c>
      <c r="K194" s="264">
        <v>7</v>
      </c>
      <c r="L194" s="264">
        <v>6.6</v>
      </c>
      <c r="M194" s="264">
        <v>6.6</v>
      </c>
      <c r="N194" s="264">
        <v>5.5</v>
      </c>
      <c r="O194" s="264"/>
      <c r="P194" s="264"/>
      <c r="Q194" s="264"/>
      <c r="R194" s="206"/>
      <c r="S194" s="222">
        <f>ROUND((SUM(I194:O194,-(MAX(I194:O194)),-(MIN(I194:O194)))/(JUDGES_COUNT-2))*FIGDD1,4)</f>
        <v>13.915</v>
      </c>
      <c r="T194" s="209"/>
      <c r="V194" s="273"/>
      <c r="W194" s="259">
        <f>W193</f>
        <v>61.3801</v>
      </c>
      <c r="X194" s="257">
        <f>X193</f>
        <v>67</v>
      </c>
      <c r="Y194" s="123"/>
      <c r="AC194" s="168"/>
      <c r="AF194" s="125"/>
    </row>
    <row r="195" spans="1:32" s="115" customFormat="1" ht="17.25" customHeight="1">
      <c r="A195" s="267"/>
      <c r="B195" s="233"/>
      <c r="C195" s="207"/>
      <c r="D195" s="207"/>
      <c r="E195" s="207"/>
      <c r="F195" s="207"/>
      <c r="G195" s="207"/>
      <c r="H195" s="205" t="s">
        <v>78</v>
      </c>
      <c r="I195" s="264">
        <v>6.5</v>
      </c>
      <c r="J195" s="264">
        <v>5.7</v>
      </c>
      <c r="K195" s="264">
        <v>6.1</v>
      </c>
      <c r="L195" s="264">
        <v>6</v>
      </c>
      <c r="M195" s="264">
        <v>6</v>
      </c>
      <c r="N195" s="264">
        <v>6.6</v>
      </c>
      <c r="O195" s="264"/>
      <c r="P195" s="264"/>
      <c r="Q195" s="264"/>
      <c r="R195" s="206"/>
      <c r="S195" s="222">
        <f>ROUND((SUM(I195:O195,-(MAX(I195:O195)),-(MIN(I195:O195)))/(JUDGES_COUNT-2))*FIGDD2,4)</f>
        <v>19.065</v>
      </c>
      <c r="T195" s="209"/>
      <c r="V195" s="273"/>
      <c r="W195" s="259">
        <f>W193</f>
        <v>61.3801</v>
      </c>
      <c r="X195" s="257">
        <f>X193</f>
        <v>67</v>
      </c>
      <c r="Y195" s="123"/>
      <c r="AC195" s="168"/>
      <c r="AF195" s="125"/>
    </row>
    <row r="196" spans="1:32" s="115" customFormat="1" ht="17.25" customHeight="1">
      <c r="A196" s="265"/>
      <c r="B196" s="266"/>
      <c r="C196" s="207"/>
      <c r="D196" s="207"/>
      <c r="E196" s="207"/>
      <c r="F196" s="207"/>
      <c r="G196" s="207"/>
      <c r="H196" s="205" t="s">
        <v>79</v>
      </c>
      <c r="I196" s="264">
        <v>6.1</v>
      </c>
      <c r="J196" s="264">
        <v>5.2</v>
      </c>
      <c r="K196" s="264">
        <v>6.6</v>
      </c>
      <c r="L196" s="264">
        <v>6</v>
      </c>
      <c r="M196" s="264">
        <v>6.2</v>
      </c>
      <c r="N196" s="264">
        <v>5.7</v>
      </c>
      <c r="O196" s="264"/>
      <c r="P196" s="264"/>
      <c r="Q196" s="264"/>
      <c r="R196" s="206"/>
      <c r="S196" s="222">
        <f>ROUND((SUM(I196:O196,-(MAX(I196:O196)),-(MIN(I196:O196)))/(JUDGES_COUNT-2))*FIGDD3,4)</f>
        <v>13.2</v>
      </c>
      <c r="T196" s="209"/>
      <c r="V196" s="273"/>
      <c r="W196" s="259">
        <f>W193</f>
        <v>61.3801</v>
      </c>
      <c r="X196" s="257">
        <f>X193</f>
        <v>67</v>
      </c>
      <c r="Y196" s="123"/>
      <c r="AC196" s="168"/>
      <c r="AF196" s="125"/>
    </row>
    <row r="197" spans="1:32" s="115" customFormat="1" ht="17.25" customHeight="1">
      <c r="A197" s="265"/>
      <c r="B197" s="266"/>
      <c r="C197" s="207"/>
      <c r="D197" s="207"/>
      <c r="E197" s="207"/>
      <c r="F197" s="207"/>
      <c r="G197" s="207"/>
      <c r="H197" s="205" t="s">
        <v>80</v>
      </c>
      <c r="I197" s="264">
        <v>6.4</v>
      </c>
      <c r="J197" s="264">
        <v>5.7</v>
      </c>
      <c r="K197" s="264">
        <v>6</v>
      </c>
      <c r="L197" s="264">
        <v>6.2</v>
      </c>
      <c r="M197" s="264">
        <v>6.3</v>
      </c>
      <c r="N197" s="264">
        <v>5.8</v>
      </c>
      <c r="O197" s="264"/>
      <c r="P197" s="264"/>
      <c r="Q197" s="264"/>
      <c r="R197" s="207"/>
      <c r="S197" s="222">
        <f>ROUND((SUM(I197:O197,-(MAX(I197:O197)),-(MIN(I197:O197)))/(JUDGES_COUNT-2))*FIGDD4,4)</f>
        <v>13.9725</v>
      </c>
      <c r="T197" s="209"/>
      <c r="V197" s="273"/>
      <c r="W197" s="259">
        <f>W193</f>
        <v>61.3801</v>
      </c>
      <c r="X197" s="257">
        <f>X193</f>
        <v>67</v>
      </c>
      <c r="Y197" s="123"/>
      <c r="AC197" s="168"/>
      <c r="AF197" s="125"/>
    </row>
    <row r="198" spans="1:32" s="115" customFormat="1" ht="17.25" customHeight="1">
      <c r="A198" s="261"/>
      <c r="B198" s="124"/>
      <c r="C198" s="122"/>
      <c r="E198" s="118"/>
      <c r="G198" s="252"/>
      <c r="H198" s="254"/>
      <c r="I198" s="108"/>
      <c r="K198" s="118"/>
      <c r="M198" s="118"/>
      <c r="N198" s="116"/>
      <c r="P198" s="118"/>
      <c r="Q198" s="119"/>
      <c r="V198" s="273"/>
      <c r="W198" s="259">
        <f>W193</f>
        <v>61.3801</v>
      </c>
      <c r="X198" s="257">
        <f>X193</f>
        <v>67</v>
      </c>
      <c r="Y198" s="123"/>
      <c r="AC198" s="168"/>
      <c r="AF198" s="125"/>
    </row>
    <row r="199" spans="1:40" s="115" customFormat="1" ht="17.25" customHeight="1">
      <c r="A199" s="261">
        <v>25</v>
      </c>
      <c r="B199" s="124">
        <v>22</v>
      </c>
      <c r="C199" s="118" t="s">
        <v>134</v>
      </c>
      <c r="E199" s="118"/>
      <c r="G199" s="252" t="s">
        <v>167</v>
      </c>
      <c r="H199" s="254"/>
      <c r="I199" s="108" t="s">
        <v>177</v>
      </c>
      <c r="J199" s="118"/>
      <c r="K199" s="118"/>
      <c r="L199" s="118"/>
      <c r="M199" s="118"/>
      <c r="N199" s="252"/>
      <c r="O199" s="122"/>
      <c r="P199" s="128"/>
      <c r="Q199" s="119"/>
      <c r="S199" s="222">
        <f>SUM(S200:S203)</f>
        <v>60.080000000000005</v>
      </c>
      <c r="T199" s="209"/>
      <c r="U199" s="223">
        <f>ROUND(((SUM(S200:S203))/FIGSDD)*10,4)+SUM(T200:T203)</f>
        <v>61.3061</v>
      </c>
      <c r="V199" s="223">
        <f>ROUND(U199*FIGS_PART,4)</f>
        <v>61.3061</v>
      </c>
      <c r="W199" s="277">
        <f>U199</f>
        <v>61.3061</v>
      </c>
      <c r="X199" s="257">
        <f>[1]!sn_val(B199)</f>
        <v>22</v>
      </c>
      <c r="Y199" s="123">
        <v>56</v>
      </c>
      <c r="AC199" s="168"/>
      <c r="AF199" s="125"/>
      <c r="AK199" s="268">
        <f>S200</f>
        <v>11.935</v>
      </c>
      <c r="AL199" s="268">
        <f>S201</f>
        <v>20.2275</v>
      </c>
      <c r="AM199" s="268">
        <f>S202</f>
        <v>14.52</v>
      </c>
      <c r="AN199" s="268">
        <f>S203</f>
        <v>13.3975</v>
      </c>
    </row>
    <row r="200" spans="1:32" s="115" customFormat="1" ht="17.25" customHeight="1">
      <c r="A200" s="265"/>
      <c r="B200" s="266"/>
      <c r="C200" s="207"/>
      <c r="D200" s="207"/>
      <c r="E200" s="207"/>
      <c r="F200" s="207"/>
      <c r="G200" s="207"/>
      <c r="H200" s="205" t="s">
        <v>77</v>
      </c>
      <c r="I200" s="264">
        <v>5.6</v>
      </c>
      <c r="J200" s="264">
        <v>5.2</v>
      </c>
      <c r="K200" s="264">
        <v>5.4</v>
      </c>
      <c r="L200" s="264">
        <v>5.4</v>
      </c>
      <c r="M200" s="264">
        <v>5.6</v>
      </c>
      <c r="N200" s="264">
        <v>5.3</v>
      </c>
      <c r="O200" s="264"/>
      <c r="P200" s="264"/>
      <c r="Q200" s="264"/>
      <c r="R200" s="206"/>
      <c r="S200" s="222">
        <f>ROUND((SUM(I200:O200,-(MAX(I200:O200)),-(MIN(I200:O200)))/(JUDGES_COUNT-2))*FIGDD1,4)</f>
        <v>11.935</v>
      </c>
      <c r="T200" s="209"/>
      <c r="V200" s="273"/>
      <c r="W200" s="259">
        <f>W199</f>
        <v>61.3061</v>
      </c>
      <c r="X200" s="257">
        <f>X199</f>
        <v>22</v>
      </c>
      <c r="Y200" s="123"/>
      <c r="AC200" s="168"/>
      <c r="AF200" s="125"/>
    </row>
    <row r="201" spans="1:32" s="115" customFormat="1" ht="17.25" customHeight="1">
      <c r="A201" s="267"/>
      <c r="B201" s="233"/>
      <c r="C201" s="207"/>
      <c r="D201" s="207"/>
      <c r="E201" s="207"/>
      <c r="F201" s="207"/>
      <c r="G201" s="207"/>
      <c r="H201" s="205" t="s">
        <v>78</v>
      </c>
      <c r="I201" s="264">
        <v>6.5</v>
      </c>
      <c r="J201" s="264">
        <v>6.6</v>
      </c>
      <c r="K201" s="264">
        <v>6.3</v>
      </c>
      <c r="L201" s="264">
        <v>6.6</v>
      </c>
      <c r="M201" s="264">
        <v>6.6</v>
      </c>
      <c r="N201" s="264">
        <v>6.4</v>
      </c>
      <c r="O201" s="264"/>
      <c r="P201" s="264"/>
      <c r="Q201" s="264"/>
      <c r="R201" s="206"/>
      <c r="S201" s="222">
        <f>ROUND((SUM(I201:O201,-(MAX(I201:O201)),-(MIN(I201:O201)))/(JUDGES_COUNT-2))*FIGDD2,4)</f>
        <v>20.2275</v>
      </c>
      <c r="T201" s="209"/>
      <c r="V201" s="273"/>
      <c r="W201" s="259">
        <f>W199</f>
        <v>61.3061</v>
      </c>
      <c r="X201" s="257">
        <f>X199</f>
        <v>22</v>
      </c>
      <c r="Y201" s="123"/>
      <c r="AC201" s="168"/>
      <c r="AF201" s="125"/>
    </row>
    <row r="202" spans="1:32" s="115" customFormat="1" ht="17.25" customHeight="1">
      <c r="A202" s="265"/>
      <c r="B202" s="266"/>
      <c r="C202" s="207"/>
      <c r="D202" s="207"/>
      <c r="E202" s="207"/>
      <c r="F202" s="207"/>
      <c r="G202" s="207"/>
      <c r="H202" s="205" t="s">
        <v>79</v>
      </c>
      <c r="I202" s="264">
        <v>6.3</v>
      </c>
      <c r="J202" s="264">
        <v>6.9</v>
      </c>
      <c r="K202" s="264">
        <v>6.2</v>
      </c>
      <c r="L202" s="264">
        <v>6.5</v>
      </c>
      <c r="M202" s="264">
        <v>7.1</v>
      </c>
      <c r="N202" s="264">
        <v>6.7</v>
      </c>
      <c r="O202" s="264"/>
      <c r="P202" s="264"/>
      <c r="Q202" s="264"/>
      <c r="R202" s="206"/>
      <c r="S202" s="222">
        <f>ROUND((SUM(I202:O202,-(MAX(I202:O202)),-(MIN(I202:O202)))/(JUDGES_COUNT-2))*FIGDD3,4)</f>
        <v>14.52</v>
      </c>
      <c r="T202" s="209"/>
      <c r="V202" s="273"/>
      <c r="W202" s="259">
        <f>W199</f>
        <v>61.3061</v>
      </c>
      <c r="X202" s="257">
        <f>X199</f>
        <v>22</v>
      </c>
      <c r="Y202" s="123"/>
      <c r="AC202" s="168"/>
      <c r="AF202" s="125"/>
    </row>
    <row r="203" spans="1:32" s="115" customFormat="1" ht="17.25" customHeight="1">
      <c r="A203" s="265"/>
      <c r="B203" s="266"/>
      <c r="C203" s="207"/>
      <c r="D203" s="207"/>
      <c r="E203" s="207"/>
      <c r="F203" s="207"/>
      <c r="G203" s="207"/>
      <c r="H203" s="205" t="s">
        <v>80</v>
      </c>
      <c r="I203" s="264">
        <v>5.6</v>
      </c>
      <c r="J203" s="264">
        <v>6</v>
      </c>
      <c r="K203" s="264">
        <v>5.7</v>
      </c>
      <c r="L203" s="264">
        <v>6</v>
      </c>
      <c r="M203" s="264">
        <v>6.4</v>
      </c>
      <c r="N203" s="264">
        <v>5.6</v>
      </c>
      <c r="O203" s="264"/>
      <c r="P203" s="264"/>
      <c r="Q203" s="264"/>
      <c r="R203" s="207"/>
      <c r="S203" s="222">
        <f>ROUND((SUM(I203:O203,-(MAX(I203:O203)),-(MIN(I203:O203)))/(JUDGES_COUNT-2))*FIGDD4,4)</f>
        <v>13.3975</v>
      </c>
      <c r="T203" s="209"/>
      <c r="V203" s="273"/>
      <c r="W203" s="259">
        <f>W199</f>
        <v>61.3061</v>
      </c>
      <c r="X203" s="257">
        <f>X199</f>
        <v>22</v>
      </c>
      <c r="Y203" s="123"/>
      <c r="AC203" s="168"/>
      <c r="AF203" s="125"/>
    </row>
    <row r="204" spans="1:32" s="115" customFormat="1" ht="17.25" customHeight="1">
      <c r="A204" s="261"/>
      <c r="B204" s="124"/>
      <c r="C204" s="118"/>
      <c r="E204" s="118"/>
      <c r="G204" s="252"/>
      <c r="H204" s="254"/>
      <c r="I204" s="108"/>
      <c r="J204" s="118"/>
      <c r="K204" s="118"/>
      <c r="L204" s="118"/>
      <c r="M204" s="118"/>
      <c r="N204" s="252"/>
      <c r="O204" s="122"/>
      <c r="P204" s="128"/>
      <c r="Q204" s="119"/>
      <c r="V204" s="273"/>
      <c r="W204" s="259">
        <f>W199</f>
        <v>61.3061</v>
      </c>
      <c r="X204" s="257">
        <f>X199</f>
        <v>22</v>
      </c>
      <c r="Y204" s="123"/>
      <c r="AC204" s="168"/>
      <c r="AF204" s="125"/>
    </row>
    <row r="205" spans="1:40" s="115" customFormat="1" ht="17.25" customHeight="1">
      <c r="A205" s="261">
        <v>26</v>
      </c>
      <c r="B205" s="124">
        <v>56</v>
      </c>
      <c r="C205" s="122" t="s">
        <v>124</v>
      </c>
      <c r="E205" s="118"/>
      <c r="G205" s="252" t="s">
        <v>170</v>
      </c>
      <c r="H205" s="254"/>
      <c r="I205" s="108" t="s">
        <v>175</v>
      </c>
      <c r="J205" s="118"/>
      <c r="K205" s="118"/>
      <c r="L205" s="118"/>
      <c r="M205" s="118"/>
      <c r="N205" s="252"/>
      <c r="O205" s="122"/>
      <c r="P205" s="128"/>
      <c r="Q205" s="119"/>
      <c r="S205" s="222">
        <f>SUM(S206:S209)</f>
        <v>59.512499999999996</v>
      </c>
      <c r="T205" s="209"/>
      <c r="U205" s="223">
        <f>ROUND(((SUM(S206:S209))/FIGSDD)*10,4)+SUM(T206:T209)</f>
        <v>60.727</v>
      </c>
      <c r="V205" s="223">
        <f>ROUND(U205*FIGS_PART,4)</f>
        <v>60.727</v>
      </c>
      <c r="W205" s="277">
        <f>U205</f>
        <v>60.727</v>
      </c>
      <c r="X205" s="257">
        <f>[1]!sn_val(B205)</f>
        <v>56</v>
      </c>
      <c r="Y205" s="123">
        <v>4</v>
      </c>
      <c r="AC205" s="168"/>
      <c r="AF205" s="125"/>
      <c r="AK205" s="268">
        <f>S206</f>
        <v>12.925</v>
      </c>
      <c r="AL205" s="268">
        <f>S207</f>
        <v>19.1425</v>
      </c>
      <c r="AM205" s="268">
        <f>S208</f>
        <v>13.53</v>
      </c>
      <c r="AN205" s="268">
        <f>S209</f>
        <v>13.915</v>
      </c>
    </row>
    <row r="206" spans="1:32" s="115" customFormat="1" ht="17.25" customHeight="1">
      <c r="A206" s="265"/>
      <c r="B206" s="266"/>
      <c r="C206" s="207"/>
      <c r="D206" s="207"/>
      <c r="E206" s="207"/>
      <c r="F206" s="207"/>
      <c r="G206" s="207"/>
      <c r="H206" s="205" t="s">
        <v>77</v>
      </c>
      <c r="I206" s="264">
        <v>6.3</v>
      </c>
      <c r="J206" s="264">
        <v>6.1</v>
      </c>
      <c r="K206" s="264">
        <v>5.7</v>
      </c>
      <c r="L206" s="264">
        <v>5.7</v>
      </c>
      <c r="M206" s="264">
        <v>6</v>
      </c>
      <c r="N206" s="264">
        <v>5.5</v>
      </c>
      <c r="O206" s="264"/>
      <c r="P206" s="264"/>
      <c r="Q206" s="264"/>
      <c r="R206" s="206"/>
      <c r="S206" s="222">
        <f>ROUND((SUM(I206:O206,-(MAX(I206:O206)),-(MIN(I206:O206)))/(JUDGES_COUNT-2))*FIGDD1,4)</f>
        <v>12.925</v>
      </c>
      <c r="T206" s="209"/>
      <c r="V206" s="273"/>
      <c r="W206" s="259">
        <f>W205</f>
        <v>60.727</v>
      </c>
      <c r="X206" s="257">
        <f>X205</f>
        <v>56</v>
      </c>
      <c r="Y206" s="123"/>
      <c r="AC206" s="168"/>
      <c r="AF206" s="125"/>
    </row>
    <row r="207" spans="1:32" s="115" customFormat="1" ht="17.25" customHeight="1">
      <c r="A207" s="267"/>
      <c r="B207" s="233"/>
      <c r="C207" s="207"/>
      <c r="D207" s="207"/>
      <c r="E207" s="207"/>
      <c r="F207" s="207"/>
      <c r="G207" s="207"/>
      <c r="H207" s="205" t="s">
        <v>78</v>
      </c>
      <c r="I207" s="264">
        <v>6.2</v>
      </c>
      <c r="J207" s="264">
        <v>6</v>
      </c>
      <c r="K207" s="264">
        <v>6.3</v>
      </c>
      <c r="L207" s="264">
        <v>6.2</v>
      </c>
      <c r="M207" s="264">
        <v>6.4</v>
      </c>
      <c r="N207" s="264">
        <v>5.8</v>
      </c>
      <c r="O207" s="264"/>
      <c r="P207" s="264"/>
      <c r="Q207" s="264"/>
      <c r="R207" s="206"/>
      <c r="S207" s="222">
        <f>ROUND((SUM(I207:O207,-(MAX(I207:O207)),-(MIN(I207:O207)))/(JUDGES_COUNT-2))*FIGDD2,4)</f>
        <v>19.1425</v>
      </c>
      <c r="T207" s="209"/>
      <c r="V207" s="273"/>
      <c r="W207" s="259">
        <f>W205</f>
        <v>60.727</v>
      </c>
      <c r="X207" s="257">
        <f>X205</f>
        <v>56</v>
      </c>
      <c r="Y207" s="123"/>
      <c r="AC207" s="168"/>
      <c r="AF207" s="125"/>
    </row>
    <row r="208" spans="1:32" s="115" customFormat="1" ht="17.25" customHeight="1">
      <c r="A208" s="265"/>
      <c r="B208" s="266"/>
      <c r="C208" s="207"/>
      <c r="D208" s="207"/>
      <c r="E208" s="207"/>
      <c r="F208" s="207"/>
      <c r="G208" s="207"/>
      <c r="H208" s="205" t="s">
        <v>79</v>
      </c>
      <c r="I208" s="264">
        <v>6</v>
      </c>
      <c r="J208" s="264">
        <v>5.9</v>
      </c>
      <c r="K208" s="264">
        <v>6.3</v>
      </c>
      <c r="L208" s="264">
        <v>6</v>
      </c>
      <c r="M208" s="264">
        <v>6.3</v>
      </c>
      <c r="N208" s="264">
        <v>6.6</v>
      </c>
      <c r="O208" s="264"/>
      <c r="P208" s="264"/>
      <c r="Q208" s="264"/>
      <c r="R208" s="206"/>
      <c r="S208" s="222">
        <f>ROUND((SUM(I208:O208,-(MAX(I208:O208)),-(MIN(I208:O208)))/(JUDGES_COUNT-2))*FIGDD3,4)</f>
        <v>13.53</v>
      </c>
      <c r="T208" s="209"/>
      <c r="V208" s="273"/>
      <c r="W208" s="259">
        <f>W205</f>
        <v>60.727</v>
      </c>
      <c r="X208" s="257">
        <f>X205</f>
        <v>56</v>
      </c>
      <c r="Y208" s="123"/>
      <c r="AC208" s="168"/>
      <c r="AF208" s="125"/>
    </row>
    <row r="209" spans="1:32" s="115" customFormat="1" ht="17.25" customHeight="1">
      <c r="A209" s="265"/>
      <c r="B209" s="266"/>
      <c r="C209" s="207"/>
      <c r="D209" s="207"/>
      <c r="E209" s="207"/>
      <c r="F209" s="207"/>
      <c r="G209" s="207"/>
      <c r="H209" s="205" t="s">
        <v>80</v>
      </c>
      <c r="I209" s="264">
        <v>5.9</v>
      </c>
      <c r="J209" s="264">
        <v>5.8</v>
      </c>
      <c r="K209" s="264">
        <v>6.3</v>
      </c>
      <c r="L209" s="264">
        <v>6.1</v>
      </c>
      <c r="M209" s="264">
        <v>6.2</v>
      </c>
      <c r="N209" s="264">
        <v>6</v>
      </c>
      <c r="O209" s="264"/>
      <c r="P209" s="264"/>
      <c r="Q209" s="264"/>
      <c r="R209" s="207"/>
      <c r="S209" s="222">
        <f>ROUND((SUM(I209:O209,-(MAX(I209:O209)),-(MIN(I209:O209)))/(JUDGES_COUNT-2))*FIGDD4,4)</f>
        <v>13.915</v>
      </c>
      <c r="T209" s="209"/>
      <c r="V209" s="273"/>
      <c r="W209" s="259">
        <f>W205</f>
        <v>60.727</v>
      </c>
      <c r="X209" s="257">
        <f>X205</f>
        <v>56</v>
      </c>
      <c r="Y209" s="123"/>
      <c r="AC209" s="168"/>
      <c r="AF209" s="125"/>
    </row>
    <row r="210" spans="1:32" s="115" customFormat="1" ht="17.25" customHeight="1">
      <c r="A210" s="261"/>
      <c r="B210" s="124"/>
      <c r="C210" s="122"/>
      <c r="E210" s="118"/>
      <c r="G210" s="252"/>
      <c r="H210" s="254"/>
      <c r="I210" s="108"/>
      <c r="J210" s="118"/>
      <c r="K210" s="118"/>
      <c r="L210" s="118"/>
      <c r="M210" s="118"/>
      <c r="N210" s="252"/>
      <c r="O210" s="122"/>
      <c r="P210" s="128"/>
      <c r="Q210" s="119"/>
      <c r="V210" s="273"/>
      <c r="W210" s="259">
        <f>W205</f>
        <v>60.727</v>
      </c>
      <c r="X210" s="257">
        <f>X205</f>
        <v>56</v>
      </c>
      <c r="Y210" s="123"/>
      <c r="AC210" s="168"/>
      <c r="AF210" s="125"/>
    </row>
    <row r="211" spans="1:42" s="115" customFormat="1" ht="17.25" customHeight="1">
      <c r="A211" s="263">
        <v>27</v>
      </c>
      <c r="B211" s="106">
        <v>32</v>
      </c>
      <c r="C211" s="122" t="s">
        <v>87</v>
      </c>
      <c r="E211" s="118"/>
      <c r="G211" s="252" t="s">
        <v>167</v>
      </c>
      <c r="H211" s="254"/>
      <c r="I211" s="108" t="s">
        <v>172</v>
      </c>
      <c r="K211" s="109"/>
      <c r="L211" s="110"/>
      <c r="M211" s="111"/>
      <c r="N211" s="112"/>
      <c r="O211" s="111"/>
      <c r="P211" s="111"/>
      <c r="Q211" s="111"/>
      <c r="R211" s="111"/>
      <c r="S211" s="222">
        <f>SUM(S212:S215)</f>
        <v>58.945</v>
      </c>
      <c r="T211" s="209"/>
      <c r="U211" s="223">
        <f>ROUND(((SUM(S212:S215))/FIGSDD)*10,4)+SUM(T212:T215)</f>
        <v>60.148</v>
      </c>
      <c r="V211" s="223">
        <f>ROUND(U211*FIGS_PART,4)</f>
        <v>60.148</v>
      </c>
      <c r="W211" s="277">
        <f>U211</f>
        <v>60.148</v>
      </c>
      <c r="X211" s="258">
        <f>[1]!sn_val(B211)</f>
        <v>32</v>
      </c>
      <c r="Y211" s="111">
        <v>74</v>
      </c>
      <c r="Z211" s="113"/>
      <c r="AA211" s="113"/>
      <c r="AB211" s="6"/>
      <c r="AC211" s="113"/>
      <c r="AD211" s="111"/>
      <c r="AE211" s="111"/>
      <c r="AF211" s="112"/>
      <c r="AG211" s="93"/>
      <c r="AH211" s="93"/>
      <c r="AI211" s="93"/>
      <c r="AJ211" s="93"/>
      <c r="AK211" s="270">
        <f>S212</f>
        <v>13.53</v>
      </c>
      <c r="AL211" s="270">
        <f>S213</f>
        <v>17.9025</v>
      </c>
      <c r="AM211" s="270">
        <f>S214</f>
        <v>13.31</v>
      </c>
      <c r="AN211" s="269">
        <f>S215</f>
        <v>14.2025</v>
      </c>
      <c r="AO211" s="113"/>
      <c r="AP211" s="113"/>
    </row>
    <row r="212" spans="1:42" s="115" customFormat="1" ht="17.25" customHeight="1">
      <c r="A212" s="265"/>
      <c r="B212" s="266"/>
      <c r="C212" s="207"/>
      <c r="D212" s="207"/>
      <c r="E212" s="207"/>
      <c r="F212" s="207"/>
      <c r="G212" s="207"/>
      <c r="H212" s="205" t="s">
        <v>77</v>
      </c>
      <c r="I212" s="264">
        <v>6</v>
      </c>
      <c r="J212" s="264">
        <v>6.5</v>
      </c>
      <c r="K212" s="264">
        <v>5.9</v>
      </c>
      <c r="L212" s="264">
        <v>5.7</v>
      </c>
      <c r="M212" s="264">
        <v>6.3</v>
      </c>
      <c r="N212" s="264">
        <v>6.4</v>
      </c>
      <c r="O212" s="264"/>
      <c r="P212" s="264"/>
      <c r="Q212" s="264"/>
      <c r="R212" s="206"/>
      <c r="S212" s="222">
        <f>ROUND((SUM(I212:O212,-(MAX(I212:O212)),-(MIN(I212:O212)))/(JUDGES_COUNT-2))*FIGDD1,4)</f>
        <v>13.53</v>
      </c>
      <c r="T212" s="209"/>
      <c r="U212" s="111"/>
      <c r="V212" s="274"/>
      <c r="W212" s="260">
        <f>W211</f>
        <v>60.148</v>
      </c>
      <c r="X212" s="258">
        <f>X211</f>
        <v>32</v>
      </c>
      <c r="Y212" s="111"/>
      <c r="Z212" s="113"/>
      <c r="AA212" s="113"/>
      <c r="AB212" s="6"/>
      <c r="AC212" s="113"/>
      <c r="AD212" s="111"/>
      <c r="AE212" s="111"/>
      <c r="AF212" s="112"/>
      <c r="AG212" s="93"/>
      <c r="AH212" s="93"/>
      <c r="AI212" s="93"/>
      <c r="AJ212" s="93"/>
      <c r="AK212" s="93"/>
      <c r="AL212" s="93"/>
      <c r="AM212" s="93"/>
      <c r="AN212" s="111"/>
      <c r="AO212" s="113"/>
      <c r="AP212" s="113"/>
    </row>
    <row r="213" spans="1:42" s="115" customFormat="1" ht="17.25" customHeight="1">
      <c r="A213" s="267"/>
      <c r="B213" s="233"/>
      <c r="C213" s="207"/>
      <c r="D213" s="207"/>
      <c r="E213" s="207"/>
      <c r="F213" s="207"/>
      <c r="G213" s="207"/>
      <c r="H213" s="205" t="s">
        <v>78</v>
      </c>
      <c r="I213" s="264">
        <v>5.7</v>
      </c>
      <c r="J213" s="264">
        <v>6</v>
      </c>
      <c r="K213" s="264">
        <v>5.8</v>
      </c>
      <c r="L213" s="264">
        <v>5.8</v>
      </c>
      <c r="M213" s="264">
        <v>5.8</v>
      </c>
      <c r="N213" s="264">
        <v>5.7</v>
      </c>
      <c r="O213" s="264"/>
      <c r="P213" s="264"/>
      <c r="Q213" s="264"/>
      <c r="R213" s="206"/>
      <c r="S213" s="222">
        <f>ROUND((SUM(I213:O213,-(MAX(I213:O213)),-(MIN(I213:O213)))/(JUDGES_COUNT-2))*FIGDD2,4)</f>
        <v>17.9025</v>
      </c>
      <c r="T213" s="209"/>
      <c r="U213" s="111"/>
      <c r="V213" s="274"/>
      <c r="W213" s="260">
        <f>W211</f>
        <v>60.148</v>
      </c>
      <c r="X213" s="258">
        <f>X211</f>
        <v>32</v>
      </c>
      <c r="Y213" s="111"/>
      <c r="Z213" s="113"/>
      <c r="AA213" s="113"/>
      <c r="AB213" s="6"/>
      <c r="AC213" s="113"/>
      <c r="AD213" s="111"/>
      <c r="AE213" s="111"/>
      <c r="AF213" s="112"/>
      <c r="AG213" s="93"/>
      <c r="AH213" s="93"/>
      <c r="AI213" s="93"/>
      <c r="AJ213" s="93"/>
      <c r="AK213" s="93"/>
      <c r="AL213" s="93"/>
      <c r="AM213" s="93"/>
      <c r="AN213" s="111"/>
      <c r="AO213" s="113"/>
      <c r="AP213" s="113"/>
    </row>
    <row r="214" spans="1:42" s="115" customFormat="1" ht="17.25" customHeight="1">
      <c r="A214" s="265"/>
      <c r="B214" s="266"/>
      <c r="C214" s="207"/>
      <c r="D214" s="207"/>
      <c r="E214" s="207"/>
      <c r="F214" s="207"/>
      <c r="G214" s="207"/>
      <c r="H214" s="205" t="s">
        <v>79</v>
      </c>
      <c r="I214" s="264">
        <v>6</v>
      </c>
      <c r="J214" s="264">
        <v>6.2</v>
      </c>
      <c r="K214" s="264">
        <v>5.8</v>
      </c>
      <c r="L214" s="264">
        <v>6</v>
      </c>
      <c r="M214" s="264">
        <v>6.9</v>
      </c>
      <c r="N214" s="264">
        <v>6</v>
      </c>
      <c r="O214" s="264"/>
      <c r="P214" s="264"/>
      <c r="Q214" s="264"/>
      <c r="R214" s="206"/>
      <c r="S214" s="222">
        <f>ROUND((SUM(I214:O214,-(MAX(I214:O214)),-(MIN(I214:O214)))/(JUDGES_COUNT-2))*FIGDD3,4)</f>
        <v>13.31</v>
      </c>
      <c r="T214" s="209"/>
      <c r="U214" s="111"/>
      <c r="V214" s="274"/>
      <c r="W214" s="260">
        <f>W211</f>
        <v>60.148</v>
      </c>
      <c r="X214" s="258">
        <f>X211</f>
        <v>32</v>
      </c>
      <c r="Y214" s="111"/>
      <c r="Z214" s="113"/>
      <c r="AA214" s="113"/>
      <c r="AB214" s="6"/>
      <c r="AC214" s="113"/>
      <c r="AD214" s="111"/>
      <c r="AE214" s="111"/>
      <c r="AF214" s="112"/>
      <c r="AG214" s="93"/>
      <c r="AH214" s="93"/>
      <c r="AI214" s="93"/>
      <c r="AJ214" s="93"/>
      <c r="AK214" s="93"/>
      <c r="AL214" s="93"/>
      <c r="AM214" s="93"/>
      <c r="AN214" s="111"/>
      <c r="AO214" s="113"/>
      <c r="AP214" s="113"/>
    </row>
    <row r="215" spans="1:42" s="115" customFormat="1" ht="17.25" customHeight="1">
      <c r="A215" s="265"/>
      <c r="B215" s="266"/>
      <c r="C215" s="207"/>
      <c r="D215" s="207"/>
      <c r="E215" s="207"/>
      <c r="F215" s="207"/>
      <c r="G215" s="207"/>
      <c r="H215" s="205" t="s">
        <v>80</v>
      </c>
      <c r="I215" s="264">
        <v>6.2</v>
      </c>
      <c r="J215" s="264">
        <v>6</v>
      </c>
      <c r="K215" s="264">
        <v>6.1</v>
      </c>
      <c r="L215" s="264">
        <v>6.2</v>
      </c>
      <c r="M215" s="264">
        <v>6.3</v>
      </c>
      <c r="N215" s="264">
        <v>6.2</v>
      </c>
      <c r="O215" s="264"/>
      <c r="P215" s="264"/>
      <c r="Q215" s="264"/>
      <c r="R215" s="207"/>
      <c r="S215" s="222">
        <f>ROUND((SUM(I215:O215,-(MAX(I215:O215)),-(MIN(I215:O215)))/(JUDGES_COUNT-2))*FIGDD4,4)</f>
        <v>14.2025</v>
      </c>
      <c r="T215" s="209"/>
      <c r="U215" s="111"/>
      <c r="V215" s="274"/>
      <c r="W215" s="260">
        <f>W211</f>
        <v>60.148</v>
      </c>
      <c r="X215" s="258">
        <f>X211</f>
        <v>32</v>
      </c>
      <c r="Y215" s="111"/>
      <c r="Z215" s="113"/>
      <c r="AA215" s="113"/>
      <c r="AB215" s="6"/>
      <c r="AC215" s="113"/>
      <c r="AD215" s="111"/>
      <c r="AE215" s="111"/>
      <c r="AF215" s="112"/>
      <c r="AG215" s="93"/>
      <c r="AH215" s="93"/>
      <c r="AI215" s="93"/>
      <c r="AJ215" s="93"/>
      <c r="AK215" s="93"/>
      <c r="AL215" s="93"/>
      <c r="AM215" s="93"/>
      <c r="AN215" s="111"/>
      <c r="AO215" s="113"/>
      <c r="AP215" s="113"/>
    </row>
    <row r="216" spans="1:42" s="115" customFormat="1" ht="17.25" customHeight="1">
      <c r="A216" s="263"/>
      <c r="B216" s="106"/>
      <c r="C216" s="122"/>
      <c r="E216" s="118"/>
      <c r="G216" s="252"/>
      <c r="H216" s="254"/>
      <c r="I216" s="108"/>
      <c r="K216" s="109"/>
      <c r="L216" s="110"/>
      <c r="M216" s="111"/>
      <c r="N216" s="112"/>
      <c r="O216" s="111"/>
      <c r="P216" s="111"/>
      <c r="Q216" s="111"/>
      <c r="R216" s="111"/>
      <c r="S216" s="111"/>
      <c r="T216" s="111"/>
      <c r="U216" s="111"/>
      <c r="V216" s="274"/>
      <c r="W216" s="260">
        <f>W211</f>
        <v>60.148</v>
      </c>
      <c r="X216" s="258">
        <f>X211</f>
        <v>32</v>
      </c>
      <c r="Y216" s="111"/>
      <c r="Z216" s="113"/>
      <c r="AA216" s="113"/>
      <c r="AB216" s="6"/>
      <c r="AC216" s="113"/>
      <c r="AD216" s="111"/>
      <c r="AE216" s="111"/>
      <c r="AF216" s="112"/>
      <c r="AG216" s="93"/>
      <c r="AH216" s="93"/>
      <c r="AI216" s="93"/>
      <c r="AJ216" s="93"/>
      <c r="AK216" s="93"/>
      <c r="AL216" s="93"/>
      <c r="AM216" s="93"/>
      <c r="AN216" s="111"/>
      <c r="AO216" s="113"/>
      <c r="AP216" s="113"/>
    </row>
    <row r="217" spans="1:40" s="115" customFormat="1" ht="17.25" customHeight="1">
      <c r="A217" s="261">
        <v>28</v>
      </c>
      <c r="B217" s="124">
        <v>16</v>
      </c>
      <c r="C217" s="122" t="s">
        <v>131</v>
      </c>
      <c r="E217" s="118"/>
      <c r="G217" s="252" t="s">
        <v>169</v>
      </c>
      <c r="H217" s="254"/>
      <c r="I217" s="108" t="s">
        <v>175</v>
      </c>
      <c r="K217" s="118"/>
      <c r="M217" s="122"/>
      <c r="N217" s="116"/>
      <c r="P217" s="118"/>
      <c r="Q217" s="119"/>
      <c r="S217" s="222">
        <f>SUM(S218:S221)</f>
        <v>57.675000000000004</v>
      </c>
      <c r="T217" s="209"/>
      <c r="U217" s="223">
        <f>ROUND(((SUM(S218:S221))/FIGSDD)*10,4)+SUM(T218:T221)</f>
        <v>58.852</v>
      </c>
      <c r="V217" s="223">
        <f>ROUND(U217*FIGS_PART,4)</f>
        <v>58.852</v>
      </c>
      <c r="W217" s="277">
        <f>U217</f>
        <v>58.852</v>
      </c>
      <c r="X217" s="257">
        <f>[1]!sn_val(B217)</f>
        <v>16</v>
      </c>
      <c r="Y217" s="123">
        <v>25</v>
      </c>
      <c r="AC217" s="168"/>
      <c r="AF217" s="125"/>
      <c r="AK217" s="268">
        <f>S218</f>
        <v>13.035</v>
      </c>
      <c r="AL217" s="268">
        <f>S219</f>
        <v>20.305</v>
      </c>
      <c r="AM217" s="268">
        <f>S220</f>
        <v>12.375</v>
      </c>
      <c r="AN217" s="268">
        <f>S221</f>
        <v>11.96</v>
      </c>
    </row>
    <row r="218" spans="1:32" s="115" customFormat="1" ht="17.25" customHeight="1">
      <c r="A218" s="265"/>
      <c r="B218" s="266"/>
      <c r="C218" s="207"/>
      <c r="D218" s="207"/>
      <c r="E218" s="207"/>
      <c r="F218" s="207"/>
      <c r="G218" s="207"/>
      <c r="H218" s="205" t="s">
        <v>77</v>
      </c>
      <c r="I218" s="264">
        <v>6</v>
      </c>
      <c r="J218" s="264">
        <v>5.9</v>
      </c>
      <c r="K218" s="264">
        <v>5.7</v>
      </c>
      <c r="L218" s="264">
        <v>6.2</v>
      </c>
      <c r="M218" s="264">
        <v>5.8</v>
      </c>
      <c r="N218" s="264">
        <v>6</v>
      </c>
      <c r="O218" s="264"/>
      <c r="P218" s="264"/>
      <c r="Q218" s="264"/>
      <c r="R218" s="206"/>
      <c r="S218" s="222">
        <f>ROUND((SUM(I218:O218,-(MAX(I218:O218)),-(MIN(I218:O218)))/(JUDGES_COUNT-2))*FIGDD1,4)</f>
        <v>13.035</v>
      </c>
      <c r="T218" s="209"/>
      <c r="V218" s="273"/>
      <c r="W218" s="259">
        <f>W217</f>
        <v>58.852</v>
      </c>
      <c r="X218" s="257">
        <f>X217</f>
        <v>16</v>
      </c>
      <c r="Y218" s="123"/>
      <c r="AC218" s="168"/>
      <c r="AF218" s="125"/>
    </row>
    <row r="219" spans="1:32" s="115" customFormat="1" ht="17.25" customHeight="1">
      <c r="A219" s="267"/>
      <c r="B219" s="233"/>
      <c r="C219" s="207"/>
      <c r="D219" s="207"/>
      <c r="E219" s="207"/>
      <c r="F219" s="207"/>
      <c r="G219" s="207"/>
      <c r="H219" s="205" t="s">
        <v>78</v>
      </c>
      <c r="I219" s="264">
        <v>6.4</v>
      </c>
      <c r="J219" s="264">
        <v>6.2</v>
      </c>
      <c r="K219" s="264">
        <v>6.7</v>
      </c>
      <c r="L219" s="264">
        <v>6.5</v>
      </c>
      <c r="M219" s="264">
        <v>6.8</v>
      </c>
      <c r="N219" s="264">
        <v>6.6</v>
      </c>
      <c r="O219" s="264"/>
      <c r="P219" s="264"/>
      <c r="Q219" s="264"/>
      <c r="R219" s="206"/>
      <c r="S219" s="222">
        <f>ROUND((SUM(I219:O219,-(MAX(I219:O219)),-(MIN(I219:O219)))/(JUDGES_COUNT-2))*FIGDD2,4)</f>
        <v>20.305</v>
      </c>
      <c r="T219" s="209"/>
      <c r="V219" s="273"/>
      <c r="W219" s="259">
        <f>W217</f>
        <v>58.852</v>
      </c>
      <c r="X219" s="257">
        <f>X217</f>
        <v>16</v>
      </c>
      <c r="Y219" s="123"/>
      <c r="AC219" s="168"/>
      <c r="AF219" s="125"/>
    </row>
    <row r="220" spans="1:32" s="115" customFormat="1" ht="17.25" customHeight="1">
      <c r="A220" s="265"/>
      <c r="B220" s="266"/>
      <c r="C220" s="207"/>
      <c r="D220" s="207"/>
      <c r="E220" s="207"/>
      <c r="F220" s="207"/>
      <c r="G220" s="207"/>
      <c r="H220" s="205" t="s">
        <v>79</v>
      </c>
      <c r="I220" s="264">
        <v>5.4</v>
      </c>
      <c r="J220" s="264">
        <v>5.3</v>
      </c>
      <c r="K220" s="264">
        <v>5.6</v>
      </c>
      <c r="L220" s="264">
        <v>6</v>
      </c>
      <c r="M220" s="264">
        <v>5.5</v>
      </c>
      <c r="N220" s="264">
        <v>6</v>
      </c>
      <c r="O220" s="264"/>
      <c r="P220" s="264"/>
      <c r="Q220" s="264"/>
      <c r="R220" s="206"/>
      <c r="S220" s="222">
        <f>ROUND((SUM(I220:O220,-(MAX(I220:O220)),-(MIN(I220:O220)))/(JUDGES_COUNT-2))*FIGDD3,4)</f>
        <v>12.375</v>
      </c>
      <c r="T220" s="209"/>
      <c r="V220" s="273"/>
      <c r="W220" s="259">
        <f>W217</f>
        <v>58.852</v>
      </c>
      <c r="X220" s="257">
        <f>X217</f>
        <v>16</v>
      </c>
      <c r="Y220" s="123"/>
      <c r="AC220" s="168"/>
      <c r="AF220" s="125"/>
    </row>
    <row r="221" spans="1:32" s="115" customFormat="1" ht="17.25" customHeight="1">
      <c r="A221" s="265"/>
      <c r="B221" s="266"/>
      <c r="C221" s="207"/>
      <c r="D221" s="207"/>
      <c r="E221" s="207"/>
      <c r="F221" s="207"/>
      <c r="G221" s="207"/>
      <c r="H221" s="205" t="s">
        <v>80</v>
      </c>
      <c r="I221" s="264">
        <v>5.2</v>
      </c>
      <c r="J221" s="264">
        <v>5.4</v>
      </c>
      <c r="K221" s="264">
        <v>4.7</v>
      </c>
      <c r="L221" s="264">
        <v>5.1</v>
      </c>
      <c r="M221" s="264">
        <v>5.5</v>
      </c>
      <c r="N221" s="264">
        <v>5.1</v>
      </c>
      <c r="O221" s="264"/>
      <c r="P221" s="264"/>
      <c r="Q221" s="264"/>
      <c r="R221" s="207"/>
      <c r="S221" s="222">
        <f>ROUND((SUM(I221:O221,-(MAX(I221:O221)),-(MIN(I221:O221)))/(JUDGES_COUNT-2))*FIGDD4,4)</f>
        <v>11.96</v>
      </c>
      <c r="T221" s="209"/>
      <c r="V221" s="273"/>
      <c r="W221" s="259">
        <f>W217</f>
        <v>58.852</v>
      </c>
      <c r="X221" s="257">
        <f>X217</f>
        <v>16</v>
      </c>
      <c r="Y221" s="123"/>
      <c r="AC221" s="168"/>
      <c r="AF221" s="125"/>
    </row>
    <row r="222" spans="1:32" s="115" customFormat="1" ht="17.25" customHeight="1">
      <c r="A222" s="261"/>
      <c r="B222" s="124"/>
      <c r="C222" s="122"/>
      <c r="E222" s="118"/>
      <c r="G222" s="252"/>
      <c r="H222" s="254"/>
      <c r="I222" s="108"/>
      <c r="K222" s="118"/>
      <c r="M222" s="122"/>
      <c r="N222" s="116"/>
      <c r="P222" s="118"/>
      <c r="Q222" s="119"/>
      <c r="V222" s="273"/>
      <c r="W222" s="259">
        <f>W217</f>
        <v>58.852</v>
      </c>
      <c r="X222" s="257">
        <f>X217</f>
        <v>16</v>
      </c>
      <c r="Y222" s="123"/>
      <c r="AC222" s="168"/>
      <c r="AF222" s="125"/>
    </row>
    <row r="223" spans="1:42" s="113" customFormat="1" ht="17.25" customHeight="1">
      <c r="A223" s="261">
        <v>29</v>
      </c>
      <c r="B223" s="124">
        <v>71</v>
      </c>
      <c r="C223" s="122" t="s">
        <v>116</v>
      </c>
      <c r="D223" s="115"/>
      <c r="E223" s="118"/>
      <c r="F223" s="115"/>
      <c r="G223" s="252" t="s">
        <v>169</v>
      </c>
      <c r="H223" s="254"/>
      <c r="I223" s="108" t="s">
        <v>174</v>
      </c>
      <c r="J223" s="118"/>
      <c r="K223" s="115"/>
      <c r="L223" s="115"/>
      <c r="M223" s="115"/>
      <c r="N223" s="125"/>
      <c r="O223" s="115"/>
      <c r="P223" s="115"/>
      <c r="Q223" s="130"/>
      <c r="R223" s="115"/>
      <c r="S223" s="222">
        <f>SUM(S224:S227)</f>
        <v>57.3425</v>
      </c>
      <c r="T223" s="209"/>
      <c r="U223" s="223">
        <f>ROUND(((SUM(S224:S227))/FIGSDD)*10,4)+SUM(T224:T227)</f>
        <v>58.5128</v>
      </c>
      <c r="V223" s="223">
        <f>ROUND(U223*FIGS_PART,4)</f>
        <v>58.5128</v>
      </c>
      <c r="W223" s="277">
        <f>U223</f>
        <v>58.5128</v>
      </c>
      <c r="X223" s="257">
        <f>[1]!sn_val(B223)</f>
        <v>71</v>
      </c>
      <c r="Y223" s="123">
        <v>70</v>
      </c>
      <c r="Z223" s="115"/>
      <c r="AA223" s="115"/>
      <c r="AB223" s="115"/>
      <c r="AC223" s="168"/>
      <c r="AD223" s="115"/>
      <c r="AE223" s="115"/>
      <c r="AF223" s="125"/>
      <c r="AG223" s="115"/>
      <c r="AH223" s="115"/>
      <c r="AI223" s="115"/>
      <c r="AJ223" s="115"/>
      <c r="AK223" s="268">
        <f>S224</f>
        <v>13.42</v>
      </c>
      <c r="AL223" s="268">
        <f>S225</f>
        <v>17.205</v>
      </c>
      <c r="AM223" s="268">
        <f>S226</f>
        <v>13.09</v>
      </c>
      <c r="AN223" s="268">
        <f>S227</f>
        <v>13.6275</v>
      </c>
      <c r="AO223" s="115"/>
      <c r="AP223" s="115"/>
    </row>
    <row r="224" spans="1:42" s="113" customFormat="1" ht="17.25" customHeight="1">
      <c r="A224" s="265"/>
      <c r="B224" s="266"/>
      <c r="C224" s="207"/>
      <c r="D224" s="207"/>
      <c r="E224" s="207"/>
      <c r="F224" s="207"/>
      <c r="G224" s="207"/>
      <c r="H224" s="205" t="s">
        <v>77</v>
      </c>
      <c r="I224" s="264">
        <v>6.5</v>
      </c>
      <c r="J224" s="264">
        <v>5.9</v>
      </c>
      <c r="K224" s="264">
        <v>6.6</v>
      </c>
      <c r="L224" s="264">
        <v>6</v>
      </c>
      <c r="M224" s="264">
        <v>6</v>
      </c>
      <c r="N224" s="264">
        <v>5.4</v>
      </c>
      <c r="O224" s="264"/>
      <c r="P224" s="264"/>
      <c r="Q224" s="264"/>
      <c r="R224" s="206"/>
      <c r="S224" s="222">
        <f>ROUND((SUM(I224:O224,-(MAX(I224:O224)),-(MIN(I224:O224)))/(JUDGES_COUNT-2))*FIGDD1,4)</f>
        <v>13.42</v>
      </c>
      <c r="T224" s="209"/>
      <c r="U224" s="115"/>
      <c r="V224" s="273"/>
      <c r="W224" s="259">
        <f>W223</f>
        <v>58.5128</v>
      </c>
      <c r="X224" s="257">
        <f>X223</f>
        <v>71</v>
      </c>
      <c r="Y224" s="123"/>
      <c r="Z224" s="115"/>
      <c r="AA224" s="115"/>
      <c r="AB224" s="115"/>
      <c r="AC224" s="168"/>
      <c r="AD224" s="115"/>
      <c r="AE224" s="115"/>
      <c r="AF224" s="12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</row>
    <row r="225" spans="1:42" s="113" customFormat="1" ht="17.25" customHeight="1">
      <c r="A225" s="267"/>
      <c r="B225" s="233"/>
      <c r="C225" s="207"/>
      <c r="D225" s="207"/>
      <c r="E225" s="207"/>
      <c r="F225" s="207"/>
      <c r="G225" s="207"/>
      <c r="H225" s="205" t="s">
        <v>78</v>
      </c>
      <c r="I225" s="264">
        <v>5.8</v>
      </c>
      <c r="J225" s="264">
        <v>5.6</v>
      </c>
      <c r="K225" s="264">
        <v>5.6</v>
      </c>
      <c r="L225" s="264">
        <v>5.3</v>
      </c>
      <c r="M225" s="264">
        <v>5.5</v>
      </c>
      <c r="N225" s="264">
        <v>5.5</v>
      </c>
      <c r="O225" s="264"/>
      <c r="P225" s="264"/>
      <c r="Q225" s="264"/>
      <c r="R225" s="206"/>
      <c r="S225" s="222">
        <f>ROUND((SUM(I225:O225,-(MAX(I225:O225)),-(MIN(I225:O225)))/(JUDGES_COUNT-2))*FIGDD2,4)</f>
        <v>17.205</v>
      </c>
      <c r="T225" s="209"/>
      <c r="U225" s="115"/>
      <c r="V225" s="273"/>
      <c r="W225" s="259">
        <f>W223</f>
        <v>58.5128</v>
      </c>
      <c r="X225" s="257">
        <f>X223</f>
        <v>71</v>
      </c>
      <c r="Y225" s="123"/>
      <c r="Z225" s="115"/>
      <c r="AA225" s="115"/>
      <c r="AB225" s="115"/>
      <c r="AC225" s="168"/>
      <c r="AD225" s="115"/>
      <c r="AE225" s="115"/>
      <c r="AF225" s="12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</row>
    <row r="226" spans="1:42" s="113" customFormat="1" ht="17.25" customHeight="1">
      <c r="A226" s="265"/>
      <c r="B226" s="266"/>
      <c r="C226" s="207"/>
      <c r="D226" s="207"/>
      <c r="E226" s="207"/>
      <c r="F226" s="207"/>
      <c r="G226" s="207"/>
      <c r="H226" s="205" t="s">
        <v>79</v>
      </c>
      <c r="I226" s="264">
        <v>6</v>
      </c>
      <c r="J226" s="264">
        <v>5.7</v>
      </c>
      <c r="K226" s="264">
        <v>6.2</v>
      </c>
      <c r="L226" s="264">
        <v>5.8</v>
      </c>
      <c r="M226" s="264">
        <v>6.7</v>
      </c>
      <c r="N226" s="264">
        <v>5.8</v>
      </c>
      <c r="O226" s="264"/>
      <c r="P226" s="264"/>
      <c r="Q226" s="264"/>
      <c r="R226" s="206"/>
      <c r="S226" s="222">
        <f>ROUND((SUM(I226:O226,-(MAX(I226:O226)),-(MIN(I226:O226)))/(JUDGES_COUNT-2))*FIGDD3,4)</f>
        <v>13.09</v>
      </c>
      <c r="T226" s="209"/>
      <c r="U226" s="115"/>
      <c r="V226" s="273"/>
      <c r="W226" s="259">
        <f>W223</f>
        <v>58.5128</v>
      </c>
      <c r="X226" s="257">
        <f>X223</f>
        <v>71</v>
      </c>
      <c r="Y226" s="123"/>
      <c r="Z226" s="115"/>
      <c r="AA226" s="115"/>
      <c r="AB226" s="115"/>
      <c r="AC226" s="168"/>
      <c r="AD226" s="115"/>
      <c r="AE226" s="115"/>
      <c r="AF226" s="12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</row>
    <row r="227" spans="1:42" s="113" customFormat="1" ht="17.25" customHeight="1">
      <c r="A227" s="265"/>
      <c r="B227" s="266"/>
      <c r="C227" s="207"/>
      <c r="D227" s="207"/>
      <c r="E227" s="207"/>
      <c r="F227" s="207"/>
      <c r="G227" s="207"/>
      <c r="H227" s="205" t="s">
        <v>80</v>
      </c>
      <c r="I227" s="264">
        <v>6</v>
      </c>
      <c r="J227" s="264">
        <v>5.6</v>
      </c>
      <c r="K227" s="264">
        <v>6</v>
      </c>
      <c r="L227" s="264">
        <v>5.7</v>
      </c>
      <c r="M227" s="264">
        <v>6</v>
      </c>
      <c r="N227" s="264">
        <v>6</v>
      </c>
      <c r="O227" s="264"/>
      <c r="P227" s="264"/>
      <c r="Q227" s="264"/>
      <c r="R227" s="207"/>
      <c r="S227" s="222">
        <f>ROUND((SUM(I227:O227,-(MAX(I227:O227)),-(MIN(I227:O227)))/(JUDGES_COUNT-2))*FIGDD4,4)</f>
        <v>13.6275</v>
      </c>
      <c r="T227" s="209"/>
      <c r="U227" s="115"/>
      <c r="V227" s="273"/>
      <c r="W227" s="259">
        <f>W223</f>
        <v>58.5128</v>
      </c>
      <c r="X227" s="257">
        <f>X223</f>
        <v>71</v>
      </c>
      <c r="Y227" s="123"/>
      <c r="Z227" s="115"/>
      <c r="AA227" s="115"/>
      <c r="AB227" s="115"/>
      <c r="AC227" s="168"/>
      <c r="AD227" s="115"/>
      <c r="AE227" s="115"/>
      <c r="AF227" s="12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</row>
    <row r="228" spans="1:42" s="113" customFormat="1" ht="17.25" customHeight="1">
      <c r="A228" s="261"/>
      <c r="B228" s="124"/>
      <c r="C228" s="122"/>
      <c r="D228" s="115"/>
      <c r="E228" s="118"/>
      <c r="F228" s="115"/>
      <c r="G228" s="252"/>
      <c r="H228" s="254"/>
      <c r="I228" s="108"/>
      <c r="J228" s="118"/>
      <c r="K228" s="115"/>
      <c r="L228" s="115"/>
      <c r="M228" s="115"/>
      <c r="N228" s="125"/>
      <c r="O228" s="115"/>
      <c r="P228" s="115"/>
      <c r="Q228" s="130"/>
      <c r="R228" s="115"/>
      <c r="S228" s="115"/>
      <c r="T228" s="115"/>
      <c r="U228" s="115"/>
      <c r="V228" s="273"/>
      <c r="W228" s="259">
        <f>W223</f>
        <v>58.5128</v>
      </c>
      <c r="X228" s="257">
        <f>X223</f>
        <v>71</v>
      </c>
      <c r="Y228" s="123"/>
      <c r="Z228" s="115"/>
      <c r="AA228" s="115"/>
      <c r="AB228" s="115"/>
      <c r="AC228" s="168"/>
      <c r="AD228" s="115"/>
      <c r="AE228" s="115"/>
      <c r="AF228" s="12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</row>
    <row r="229" spans="1:42" s="115" customFormat="1" ht="17.25" customHeight="1">
      <c r="A229" s="263">
        <v>30</v>
      </c>
      <c r="B229" s="106">
        <v>24</v>
      </c>
      <c r="C229" s="107" t="s">
        <v>85</v>
      </c>
      <c r="D229" s="107"/>
      <c r="E229" s="107"/>
      <c r="F229" s="107"/>
      <c r="G229" s="220" t="s">
        <v>167</v>
      </c>
      <c r="H229" s="253"/>
      <c r="I229" s="108" t="s">
        <v>172</v>
      </c>
      <c r="J229" s="109"/>
      <c r="K229" s="109"/>
      <c r="L229" s="110"/>
      <c r="M229" s="111"/>
      <c r="N229" s="112"/>
      <c r="O229" s="111"/>
      <c r="P229" s="111"/>
      <c r="Q229" s="111"/>
      <c r="R229" s="111"/>
      <c r="S229" s="222">
        <f>SUM(S230:S233)</f>
        <v>57.309999999999995</v>
      </c>
      <c r="T229" s="209"/>
      <c r="U229" s="223">
        <f>ROUND(((SUM(S230:S233))/FIGSDD)*10,4)+SUM(T230:T233)</f>
        <v>58.4796</v>
      </c>
      <c r="V229" s="223">
        <f>ROUND(U229*FIGS_PART,4)</f>
        <v>58.4796</v>
      </c>
      <c r="W229" s="277">
        <f>U229</f>
        <v>58.4796</v>
      </c>
      <c r="X229" s="258">
        <f>[1]!sn_val(B229)</f>
        <v>24</v>
      </c>
      <c r="Y229" s="111">
        <v>29</v>
      </c>
      <c r="Z229" s="113"/>
      <c r="AA229" s="113"/>
      <c r="AB229" s="6"/>
      <c r="AC229" s="113"/>
      <c r="AD229" s="111"/>
      <c r="AE229" s="111"/>
      <c r="AF229" s="112"/>
      <c r="AG229" s="6"/>
      <c r="AH229" s="6"/>
      <c r="AI229" s="6"/>
      <c r="AJ229" s="6"/>
      <c r="AK229" s="271">
        <f>S230</f>
        <v>11.825</v>
      </c>
      <c r="AL229" s="271">
        <f>S231</f>
        <v>18.755</v>
      </c>
      <c r="AM229" s="271">
        <f>S232</f>
        <v>12.815</v>
      </c>
      <c r="AN229" s="269">
        <f>S233</f>
        <v>13.915</v>
      </c>
      <c r="AO229" s="113"/>
      <c r="AP229" s="113"/>
    </row>
    <row r="230" spans="1:42" s="115" customFormat="1" ht="17.25" customHeight="1">
      <c r="A230" s="265"/>
      <c r="B230" s="266"/>
      <c r="C230" s="207"/>
      <c r="D230" s="207"/>
      <c r="E230" s="207"/>
      <c r="F230" s="207"/>
      <c r="G230" s="207"/>
      <c r="H230" s="205" t="s">
        <v>77</v>
      </c>
      <c r="I230" s="264">
        <v>5.2</v>
      </c>
      <c r="J230" s="264">
        <v>5.1</v>
      </c>
      <c r="K230" s="264">
        <v>5.2</v>
      </c>
      <c r="L230" s="264">
        <v>5.4</v>
      </c>
      <c r="M230" s="264">
        <v>5.8</v>
      </c>
      <c r="N230" s="264">
        <v>5.7</v>
      </c>
      <c r="O230" s="264"/>
      <c r="P230" s="264"/>
      <c r="Q230" s="264"/>
      <c r="R230" s="206"/>
      <c r="S230" s="222">
        <f>ROUND((SUM(I230:O230,-(MAX(I230:O230)),-(MIN(I230:O230)))/(JUDGES_COUNT-2))*FIGDD1,4)</f>
        <v>11.825</v>
      </c>
      <c r="T230" s="209"/>
      <c r="U230" s="111"/>
      <c r="V230" s="274"/>
      <c r="W230" s="260">
        <f>W229</f>
        <v>58.4796</v>
      </c>
      <c r="X230" s="258">
        <f>X229</f>
        <v>24</v>
      </c>
      <c r="Y230" s="111"/>
      <c r="Z230" s="113"/>
      <c r="AA230" s="113"/>
      <c r="AB230" s="6"/>
      <c r="AC230" s="113"/>
      <c r="AD230" s="111"/>
      <c r="AE230" s="111"/>
      <c r="AF230" s="112"/>
      <c r="AG230" s="6"/>
      <c r="AH230" s="6"/>
      <c r="AI230" s="6"/>
      <c r="AJ230" s="6"/>
      <c r="AK230" s="6"/>
      <c r="AL230" s="6"/>
      <c r="AM230" s="6"/>
      <c r="AN230" s="111"/>
      <c r="AO230" s="113"/>
      <c r="AP230" s="113"/>
    </row>
    <row r="231" spans="1:42" s="115" customFormat="1" ht="17.25" customHeight="1">
      <c r="A231" s="267"/>
      <c r="B231" s="233"/>
      <c r="C231" s="207"/>
      <c r="D231" s="207"/>
      <c r="E231" s="207"/>
      <c r="F231" s="207"/>
      <c r="G231" s="207"/>
      <c r="H231" s="205" t="s">
        <v>78</v>
      </c>
      <c r="I231" s="264">
        <v>5.9</v>
      </c>
      <c r="J231" s="264">
        <v>6.3</v>
      </c>
      <c r="K231" s="264">
        <v>5.8</v>
      </c>
      <c r="L231" s="264">
        <v>6.1</v>
      </c>
      <c r="M231" s="264">
        <v>6.2</v>
      </c>
      <c r="N231" s="264">
        <v>6</v>
      </c>
      <c r="O231" s="264"/>
      <c r="P231" s="264"/>
      <c r="Q231" s="264"/>
      <c r="R231" s="206"/>
      <c r="S231" s="222">
        <f>ROUND((SUM(I231:O231,-(MAX(I231:O231)),-(MIN(I231:O231)))/(JUDGES_COUNT-2))*FIGDD2,4)</f>
        <v>18.755</v>
      </c>
      <c r="T231" s="209"/>
      <c r="U231" s="111"/>
      <c r="V231" s="274"/>
      <c r="W231" s="260">
        <f>W229</f>
        <v>58.4796</v>
      </c>
      <c r="X231" s="258">
        <f>X229</f>
        <v>24</v>
      </c>
      <c r="Y231" s="111"/>
      <c r="Z231" s="113"/>
      <c r="AA231" s="113"/>
      <c r="AB231" s="6"/>
      <c r="AC231" s="113"/>
      <c r="AD231" s="111"/>
      <c r="AE231" s="111"/>
      <c r="AF231" s="112"/>
      <c r="AG231" s="6"/>
      <c r="AH231" s="6"/>
      <c r="AI231" s="6"/>
      <c r="AJ231" s="6"/>
      <c r="AK231" s="6"/>
      <c r="AL231" s="6"/>
      <c r="AM231" s="6"/>
      <c r="AN231" s="111"/>
      <c r="AO231" s="113"/>
      <c r="AP231" s="113"/>
    </row>
    <row r="232" spans="1:42" s="115" customFormat="1" ht="17.25" customHeight="1">
      <c r="A232" s="265"/>
      <c r="B232" s="266"/>
      <c r="C232" s="207"/>
      <c r="D232" s="207"/>
      <c r="E232" s="207"/>
      <c r="F232" s="207"/>
      <c r="G232" s="207"/>
      <c r="H232" s="205" t="s">
        <v>79</v>
      </c>
      <c r="I232" s="264">
        <v>5.4</v>
      </c>
      <c r="J232" s="264">
        <v>5.8</v>
      </c>
      <c r="K232" s="264">
        <v>5.6</v>
      </c>
      <c r="L232" s="264">
        <v>5.9</v>
      </c>
      <c r="M232" s="264">
        <v>6.7</v>
      </c>
      <c r="N232" s="264">
        <v>6</v>
      </c>
      <c r="O232" s="264"/>
      <c r="P232" s="264"/>
      <c r="Q232" s="264"/>
      <c r="R232" s="206"/>
      <c r="S232" s="222">
        <f>ROUND((SUM(I232:O232,-(MAX(I232:O232)),-(MIN(I232:O232)))/(JUDGES_COUNT-2))*FIGDD3,4)</f>
        <v>12.815</v>
      </c>
      <c r="T232" s="209"/>
      <c r="U232" s="111"/>
      <c r="V232" s="274"/>
      <c r="W232" s="260">
        <f>W229</f>
        <v>58.4796</v>
      </c>
      <c r="X232" s="258">
        <f>X229</f>
        <v>24</v>
      </c>
      <c r="Y232" s="111"/>
      <c r="Z232" s="113"/>
      <c r="AA232" s="113"/>
      <c r="AB232" s="6"/>
      <c r="AC232" s="113"/>
      <c r="AD232" s="111"/>
      <c r="AE232" s="111"/>
      <c r="AF232" s="112"/>
      <c r="AG232" s="6"/>
      <c r="AH232" s="6"/>
      <c r="AI232" s="6"/>
      <c r="AJ232" s="6"/>
      <c r="AK232" s="6"/>
      <c r="AL232" s="6"/>
      <c r="AM232" s="6"/>
      <c r="AN232" s="111"/>
      <c r="AO232" s="113"/>
      <c r="AP232" s="113"/>
    </row>
    <row r="233" spans="1:42" s="115" customFormat="1" ht="17.25" customHeight="1">
      <c r="A233" s="265"/>
      <c r="B233" s="266"/>
      <c r="C233" s="207"/>
      <c r="D233" s="207"/>
      <c r="E233" s="207"/>
      <c r="F233" s="207"/>
      <c r="G233" s="207"/>
      <c r="H233" s="205" t="s">
        <v>80</v>
      </c>
      <c r="I233" s="264">
        <v>6</v>
      </c>
      <c r="J233" s="264">
        <v>6</v>
      </c>
      <c r="K233" s="264">
        <v>6</v>
      </c>
      <c r="L233" s="264">
        <v>6</v>
      </c>
      <c r="M233" s="264">
        <v>6.4</v>
      </c>
      <c r="N233" s="264">
        <v>6.2</v>
      </c>
      <c r="O233" s="264"/>
      <c r="P233" s="264"/>
      <c r="Q233" s="264"/>
      <c r="R233" s="207"/>
      <c r="S233" s="222">
        <f>ROUND((SUM(I233:O233,-(MAX(I233:O233)),-(MIN(I233:O233)))/(JUDGES_COUNT-2))*FIGDD4,4)</f>
        <v>13.915</v>
      </c>
      <c r="T233" s="209"/>
      <c r="U233" s="111"/>
      <c r="V233" s="274"/>
      <c r="W233" s="260">
        <f>W229</f>
        <v>58.4796</v>
      </c>
      <c r="X233" s="258">
        <f>X229</f>
        <v>24</v>
      </c>
      <c r="Y233" s="111"/>
      <c r="Z233" s="113"/>
      <c r="AA233" s="113"/>
      <c r="AB233" s="6"/>
      <c r="AC233" s="113"/>
      <c r="AD233" s="111"/>
      <c r="AE233" s="111"/>
      <c r="AF233" s="112"/>
      <c r="AG233" s="6"/>
      <c r="AH233" s="6"/>
      <c r="AI233" s="6"/>
      <c r="AJ233" s="6"/>
      <c r="AK233" s="6"/>
      <c r="AL233" s="6"/>
      <c r="AM233" s="6"/>
      <c r="AN233" s="111"/>
      <c r="AO233" s="113"/>
      <c r="AP233" s="113"/>
    </row>
    <row r="234" spans="1:42" s="115" customFormat="1" ht="17.25" customHeight="1">
      <c r="A234" s="263"/>
      <c r="B234" s="106"/>
      <c r="C234" s="107"/>
      <c r="D234" s="107"/>
      <c r="E234" s="107"/>
      <c r="F234" s="107"/>
      <c r="G234" s="220"/>
      <c r="H234" s="253"/>
      <c r="I234" s="108"/>
      <c r="J234" s="109"/>
      <c r="K234" s="109"/>
      <c r="L234" s="110"/>
      <c r="M234" s="111"/>
      <c r="N234" s="112"/>
      <c r="O234" s="111"/>
      <c r="P234" s="111"/>
      <c r="Q234" s="111"/>
      <c r="R234" s="111"/>
      <c r="S234" s="111"/>
      <c r="T234" s="111"/>
      <c r="U234" s="111"/>
      <c r="V234" s="274"/>
      <c r="W234" s="260">
        <f>W229</f>
        <v>58.4796</v>
      </c>
      <c r="X234" s="258">
        <f>X229</f>
        <v>24</v>
      </c>
      <c r="Y234" s="111"/>
      <c r="Z234" s="113"/>
      <c r="AA234" s="113"/>
      <c r="AB234" s="6"/>
      <c r="AC234" s="113"/>
      <c r="AD234" s="111"/>
      <c r="AE234" s="111"/>
      <c r="AF234" s="112"/>
      <c r="AG234" s="6"/>
      <c r="AH234" s="6"/>
      <c r="AI234" s="6"/>
      <c r="AJ234" s="6"/>
      <c r="AK234" s="6"/>
      <c r="AL234" s="6"/>
      <c r="AM234" s="6"/>
      <c r="AN234" s="111"/>
      <c r="AO234" s="113"/>
      <c r="AP234" s="113"/>
    </row>
    <row r="235" spans="1:40" s="115" customFormat="1" ht="17.25" customHeight="1">
      <c r="A235" s="261">
        <v>31</v>
      </c>
      <c r="B235" s="124">
        <v>3</v>
      </c>
      <c r="C235" s="122" t="s">
        <v>136</v>
      </c>
      <c r="E235" s="118"/>
      <c r="G235" s="252" t="s">
        <v>169</v>
      </c>
      <c r="H235" s="254"/>
      <c r="I235" s="108" t="s">
        <v>175</v>
      </c>
      <c r="K235" s="118"/>
      <c r="M235" s="118"/>
      <c r="N235" s="116"/>
      <c r="P235" s="118"/>
      <c r="Q235" s="119"/>
      <c r="S235" s="222">
        <f>SUM(S236:S239)</f>
        <v>56.957499999999996</v>
      </c>
      <c r="T235" s="209"/>
      <c r="U235" s="223">
        <f>ROUND(((SUM(S236:S239))/FIGSDD)*10,4)+SUM(T236:T239)</f>
        <v>58.1199</v>
      </c>
      <c r="V235" s="223">
        <f>ROUND(U235*FIGS_PART,4)</f>
        <v>58.1199</v>
      </c>
      <c r="W235" s="277">
        <f>U235</f>
        <v>58.1199</v>
      </c>
      <c r="X235" s="257">
        <f>[1]!sn_val(B235)</f>
        <v>3</v>
      </c>
      <c r="Y235" s="123">
        <v>86</v>
      </c>
      <c r="AC235" s="168"/>
      <c r="AF235" s="125"/>
      <c r="AK235" s="268">
        <f>S236</f>
        <v>13.035</v>
      </c>
      <c r="AL235" s="268">
        <f>S237</f>
        <v>17.205</v>
      </c>
      <c r="AM235" s="268">
        <f>S238</f>
        <v>13.09</v>
      </c>
      <c r="AN235" s="268">
        <f>S239</f>
        <v>13.6275</v>
      </c>
    </row>
    <row r="236" spans="1:32" s="115" customFormat="1" ht="17.25" customHeight="1">
      <c r="A236" s="265"/>
      <c r="B236" s="266"/>
      <c r="C236" s="207"/>
      <c r="D236" s="207"/>
      <c r="E236" s="207"/>
      <c r="F236" s="207"/>
      <c r="G236" s="207"/>
      <c r="H236" s="205" t="s">
        <v>77</v>
      </c>
      <c r="I236" s="264">
        <v>6</v>
      </c>
      <c r="J236" s="264">
        <v>5.9</v>
      </c>
      <c r="K236" s="264">
        <v>6</v>
      </c>
      <c r="L236" s="264">
        <v>6.4</v>
      </c>
      <c r="M236" s="264">
        <v>5.8</v>
      </c>
      <c r="N236" s="264">
        <v>5.6</v>
      </c>
      <c r="O236" s="264"/>
      <c r="P236" s="264"/>
      <c r="Q236" s="264"/>
      <c r="R236" s="206"/>
      <c r="S236" s="222">
        <f>ROUND((SUM(I236:O236,-(MAX(I236:O236)),-(MIN(I236:O236)))/(JUDGES_COUNT-2))*FIGDD1,4)</f>
        <v>13.035</v>
      </c>
      <c r="T236" s="209"/>
      <c r="V236" s="273"/>
      <c r="W236" s="259">
        <f>W235</f>
        <v>58.1199</v>
      </c>
      <c r="X236" s="257">
        <f>X235</f>
        <v>3</v>
      </c>
      <c r="Y236" s="123"/>
      <c r="AC236" s="168"/>
      <c r="AF236" s="125"/>
    </row>
    <row r="237" spans="1:32" s="115" customFormat="1" ht="17.25" customHeight="1">
      <c r="A237" s="267"/>
      <c r="B237" s="233"/>
      <c r="C237" s="207"/>
      <c r="D237" s="207"/>
      <c r="E237" s="207"/>
      <c r="F237" s="207"/>
      <c r="G237" s="207"/>
      <c r="H237" s="205" t="s">
        <v>78</v>
      </c>
      <c r="I237" s="264">
        <v>5.6</v>
      </c>
      <c r="J237" s="264">
        <v>5.5</v>
      </c>
      <c r="K237" s="264">
        <v>5.4</v>
      </c>
      <c r="L237" s="264">
        <v>5.7</v>
      </c>
      <c r="M237" s="264">
        <v>5.5</v>
      </c>
      <c r="N237" s="264">
        <v>5.6</v>
      </c>
      <c r="O237" s="264"/>
      <c r="P237" s="264"/>
      <c r="Q237" s="264"/>
      <c r="R237" s="206"/>
      <c r="S237" s="222">
        <f>ROUND((SUM(I237:O237,-(MAX(I237:O237)),-(MIN(I237:O237)))/(JUDGES_COUNT-2))*FIGDD2,4)</f>
        <v>17.205</v>
      </c>
      <c r="T237" s="209"/>
      <c r="V237" s="273"/>
      <c r="W237" s="259">
        <f>W235</f>
        <v>58.1199</v>
      </c>
      <c r="X237" s="257">
        <f>X235</f>
        <v>3</v>
      </c>
      <c r="Y237" s="123"/>
      <c r="AC237" s="168"/>
      <c r="AF237" s="125"/>
    </row>
    <row r="238" spans="1:32" s="115" customFormat="1" ht="17.25" customHeight="1">
      <c r="A238" s="265"/>
      <c r="B238" s="266"/>
      <c r="C238" s="207"/>
      <c r="D238" s="207"/>
      <c r="E238" s="207"/>
      <c r="F238" s="207"/>
      <c r="G238" s="207"/>
      <c r="H238" s="205" t="s">
        <v>79</v>
      </c>
      <c r="I238" s="264">
        <v>6</v>
      </c>
      <c r="J238" s="264">
        <v>5.4</v>
      </c>
      <c r="K238" s="264">
        <v>6</v>
      </c>
      <c r="L238" s="264">
        <v>6.5</v>
      </c>
      <c r="M238" s="264">
        <v>6.1</v>
      </c>
      <c r="N238" s="264">
        <v>5.7</v>
      </c>
      <c r="O238" s="264"/>
      <c r="P238" s="264"/>
      <c r="Q238" s="264"/>
      <c r="R238" s="206"/>
      <c r="S238" s="222">
        <f>ROUND((SUM(I238:O238,-(MAX(I238:O238)),-(MIN(I238:O238)))/(JUDGES_COUNT-2))*FIGDD3,4)</f>
        <v>13.09</v>
      </c>
      <c r="T238" s="209"/>
      <c r="V238" s="273"/>
      <c r="W238" s="259">
        <f>W235</f>
        <v>58.1199</v>
      </c>
      <c r="X238" s="257">
        <f>X235</f>
        <v>3</v>
      </c>
      <c r="Y238" s="123"/>
      <c r="AC238" s="168"/>
      <c r="AF238" s="125"/>
    </row>
    <row r="239" spans="1:32" s="115" customFormat="1" ht="17.25" customHeight="1">
      <c r="A239" s="265"/>
      <c r="B239" s="266"/>
      <c r="C239" s="207"/>
      <c r="D239" s="207"/>
      <c r="E239" s="207"/>
      <c r="F239" s="207"/>
      <c r="G239" s="207"/>
      <c r="H239" s="205" t="s">
        <v>80</v>
      </c>
      <c r="I239" s="264">
        <v>6</v>
      </c>
      <c r="J239" s="264">
        <v>6</v>
      </c>
      <c r="K239" s="264">
        <v>5.6</v>
      </c>
      <c r="L239" s="264">
        <v>6</v>
      </c>
      <c r="M239" s="264">
        <v>6</v>
      </c>
      <c r="N239" s="264">
        <v>5.7</v>
      </c>
      <c r="O239" s="264"/>
      <c r="P239" s="264"/>
      <c r="Q239" s="264"/>
      <c r="R239" s="207"/>
      <c r="S239" s="222">
        <f>ROUND((SUM(I239:O239,-(MAX(I239:O239)),-(MIN(I239:O239)))/(JUDGES_COUNT-2))*FIGDD4,4)</f>
        <v>13.6275</v>
      </c>
      <c r="T239" s="209"/>
      <c r="V239" s="273"/>
      <c r="W239" s="259">
        <f>W235</f>
        <v>58.1199</v>
      </c>
      <c r="X239" s="257">
        <f>X235</f>
        <v>3</v>
      </c>
      <c r="Y239" s="123"/>
      <c r="AC239" s="168"/>
      <c r="AF239" s="125"/>
    </row>
    <row r="240" spans="1:32" s="115" customFormat="1" ht="17.25" customHeight="1">
      <c r="A240" s="261"/>
      <c r="B240" s="124"/>
      <c r="C240" s="122"/>
      <c r="E240" s="118"/>
      <c r="G240" s="252"/>
      <c r="H240" s="254"/>
      <c r="I240" s="108"/>
      <c r="K240" s="118"/>
      <c r="M240" s="118"/>
      <c r="N240" s="116"/>
      <c r="P240" s="118"/>
      <c r="Q240" s="119"/>
      <c r="V240" s="273"/>
      <c r="W240" s="259">
        <f>W235</f>
        <v>58.1199</v>
      </c>
      <c r="X240" s="257">
        <f>X235</f>
        <v>3</v>
      </c>
      <c r="Y240" s="123"/>
      <c r="AC240" s="168"/>
      <c r="AF240" s="125"/>
    </row>
    <row r="241" spans="1:40" s="115" customFormat="1" ht="17.25" customHeight="1">
      <c r="A241" s="261">
        <v>32</v>
      </c>
      <c r="B241" s="124">
        <v>63</v>
      </c>
      <c r="C241" s="129" t="s">
        <v>94</v>
      </c>
      <c r="E241" s="118"/>
      <c r="G241" s="252" t="s">
        <v>168</v>
      </c>
      <c r="H241" s="254"/>
      <c r="I241" s="108" t="s">
        <v>172</v>
      </c>
      <c r="K241" s="118"/>
      <c r="M241" s="118"/>
      <c r="N241" s="116"/>
      <c r="P241" s="118"/>
      <c r="Q241" s="119"/>
      <c r="S241" s="222">
        <f>SUM(S242:S245)</f>
        <v>56.6</v>
      </c>
      <c r="T241" s="209"/>
      <c r="U241" s="223">
        <f>ROUND(((SUM(S242:S245))/FIGSDD)*10,4)+SUM(T242:T245)</f>
        <v>57.7551</v>
      </c>
      <c r="V241" s="223">
        <f>ROUND(U241*FIGS_PART,4)</f>
        <v>57.7551</v>
      </c>
      <c r="W241" s="277">
        <f>U241</f>
        <v>57.7551</v>
      </c>
      <c r="X241" s="257">
        <f>[1]!sn_val(B241)</f>
        <v>63</v>
      </c>
      <c r="Y241" s="123">
        <v>61</v>
      </c>
      <c r="AC241" s="168"/>
      <c r="AF241" s="125"/>
      <c r="AK241" s="268">
        <f>S242</f>
        <v>12.32</v>
      </c>
      <c r="AL241" s="268">
        <f>S243</f>
        <v>17.9025</v>
      </c>
      <c r="AM241" s="268">
        <f>S244</f>
        <v>12.98</v>
      </c>
      <c r="AN241" s="268">
        <f>S245</f>
        <v>13.3975</v>
      </c>
    </row>
    <row r="242" spans="1:32" s="115" customFormat="1" ht="17.25" customHeight="1">
      <c r="A242" s="265"/>
      <c r="B242" s="266"/>
      <c r="C242" s="207"/>
      <c r="D242" s="207"/>
      <c r="E242" s="207"/>
      <c r="F242" s="207"/>
      <c r="G242" s="207"/>
      <c r="H242" s="205" t="s">
        <v>77</v>
      </c>
      <c r="I242" s="264">
        <v>5.3</v>
      </c>
      <c r="J242" s="264">
        <v>5.4</v>
      </c>
      <c r="K242" s="264">
        <v>6</v>
      </c>
      <c r="L242" s="264">
        <v>5.4</v>
      </c>
      <c r="M242" s="264">
        <v>5.6</v>
      </c>
      <c r="N242" s="264">
        <v>6</v>
      </c>
      <c r="O242" s="264"/>
      <c r="P242" s="264"/>
      <c r="Q242" s="264"/>
      <c r="R242" s="206"/>
      <c r="S242" s="222">
        <f>ROUND((SUM(I242:O242,-(MAX(I242:O242)),-(MIN(I242:O242)))/(JUDGES_COUNT-2))*FIGDD1,4)</f>
        <v>12.32</v>
      </c>
      <c r="T242" s="209"/>
      <c r="V242" s="273"/>
      <c r="W242" s="259">
        <f>W241</f>
        <v>57.7551</v>
      </c>
      <c r="X242" s="257">
        <f>X241</f>
        <v>63</v>
      </c>
      <c r="Y242" s="123"/>
      <c r="AC242" s="168"/>
      <c r="AF242" s="125"/>
    </row>
    <row r="243" spans="1:32" s="115" customFormat="1" ht="17.25" customHeight="1">
      <c r="A243" s="267"/>
      <c r="B243" s="233"/>
      <c r="C243" s="207"/>
      <c r="D243" s="207"/>
      <c r="E243" s="207"/>
      <c r="F243" s="207"/>
      <c r="G243" s="207"/>
      <c r="H243" s="205" t="s">
        <v>78</v>
      </c>
      <c r="I243" s="264">
        <v>5.6</v>
      </c>
      <c r="J243" s="264">
        <v>5.7</v>
      </c>
      <c r="K243" s="264">
        <v>5.8</v>
      </c>
      <c r="L243" s="264">
        <v>5.5</v>
      </c>
      <c r="M243" s="264">
        <v>6</v>
      </c>
      <c r="N243" s="264">
        <v>6</v>
      </c>
      <c r="O243" s="264"/>
      <c r="P243" s="264"/>
      <c r="Q243" s="264"/>
      <c r="R243" s="206"/>
      <c r="S243" s="222">
        <f>ROUND((SUM(I243:O243,-(MAX(I243:O243)),-(MIN(I243:O243)))/(JUDGES_COUNT-2))*FIGDD2,4)</f>
        <v>17.9025</v>
      </c>
      <c r="T243" s="209"/>
      <c r="V243" s="273"/>
      <c r="W243" s="259">
        <f>W241</f>
        <v>57.7551</v>
      </c>
      <c r="X243" s="257">
        <f>X241</f>
        <v>63</v>
      </c>
      <c r="Y243" s="123"/>
      <c r="AC243" s="168"/>
      <c r="AF243" s="125"/>
    </row>
    <row r="244" spans="1:32" s="115" customFormat="1" ht="17.25" customHeight="1">
      <c r="A244" s="265"/>
      <c r="B244" s="266"/>
      <c r="C244" s="207"/>
      <c r="D244" s="207"/>
      <c r="E244" s="207"/>
      <c r="F244" s="207"/>
      <c r="G244" s="207"/>
      <c r="H244" s="205" t="s">
        <v>79</v>
      </c>
      <c r="I244" s="264">
        <v>5</v>
      </c>
      <c r="J244" s="264">
        <v>6</v>
      </c>
      <c r="K244" s="264">
        <v>5.4</v>
      </c>
      <c r="L244" s="264">
        <v>6</v>
      </c>
      <c r="M244" s="264">
        <v>6.4</v>
      </c>
      <c r="N244" s="264">
        <v>6.2</v>
      </c>
      <c r="O244" s="264"/>
      <c r="P244" s="264"/>
      <c r="Q244" s="264"/>
      <c r="R244" s="206"/>
      <c r="S244" s="222">
        <f>ROUND((SUM(I244:O244,-(MAX(I244:O244)),-(MIN(I244:O244)))/(JUDGES_COUNT-2))*FIGDD3,4)</f>
        <v>12.98</v>
      </c>
      <c r="T244" s="209"/>
      <c r="V244" s="273"/>
      <c r="W244" s="259">
        <f>W241</f>
        <v>57.7551</v>
      </c>
      <c r="X244" s="257">
        <f>X241</f>
        <v>63</v>
      </c>
      <c r="Y244" s="123"/>
      <c r="AC244" s="168"/>
      <c r="AF244" s="125"/>
    </row>
    <row r="245" spans="1:32" s="115" customFormat="1" ht="17.25" customHeight="1">
      <c r="A245" s="265"/>
      <c r="B245" s="266"/>
      <c r="C245" s="207"/>
      <c r="D245" s="207"/>
      <c r="E245" s="207"/>
      <c r="F245" s="207"/>
      <c r="G245" s="207"/>
      <c r="H245" s="205" t="s">
        <v>80</v>
      </c>
      <c r="I245" s="264">
        <v>5.8</v>
      </c>
      <c r="J245" s="264">
        <v>5.8</v>
      </c>
      <c r="K245" s="264">
        <v>6</v>
      </c>
      <c r="L245" s="264">
        <v>5.7</v>
      </c>
      <c r="M245" s="264">
        <v>6</v>
      </c>
      <c r="N245" s="264">
        <v>5.7</v>
      </c>
      <c r="O245" s="264"/>
      <c r="P245" s="264"/>
      <c r="Q245" s="264"/>
      <c r="R245" s="207"/>
      <c r="S245" s="222">
        <f>ROUND((SUM(I245:O245,-(MAX(I245:O245)),-(MIN(I245:O245)))/(JUDGES_COUNT-2))*FIGDD4,4)</f>
        <v>13.3975</v>
      </c>
      <c r="T245" s="209"/>
      <c r="V245" s="273"/>
      <c r="W245" s="259">
        <f>W241</f>
        <v>57.7551</v>
      </c>
      <c r="X245" s="257">
        <f>X241</f>
        <v>63</v>
      </c>
      <c r="Y245" s="123"/>
      <c r="AC245" s="168"/>
      <c r="AF245" s="125"/>
    </row>
    <row r="246" spans="1:32" s="115" customFormat="1" ht="17.25" customHeight="1">
      <c r="A246" s="261"/>
      <c r="B246" s="124"/>
      <c r="C246" s="129"/>
      <c r="E246" s="118"/>
      <c r="G246" s="252"/>
      <c r="H246" s="254"/>
      <c r="I246" s="108"/>
      <c r="K246" s="118"/>
      <c r="M246" s="118"/>
      <c r="N246" s="116"/>
      <c r="P246" s="118"/>
      <c r="Q246" s="119"/>
      <c r="V246" s="273"/>
      <c r="W246" s="259">
        <f>W241</f>
        <v>57.7551</v>
      </c>
      <c r="X246" s="257">
        <f>X241</f>
        <v>63</v>
      </c>
      <c r="Y246" s="123"/>
      <c r="AC246" s="168"/>
      <c r="AF246" s="125"/>
    </row>
    <row r="247" spans="1:42" s="113" customFormat="1" ht="17.25" customHeight="1">
      <c r="A247" s="261">
        <v>33</v>
      </c>
      <c r="B247" s="124">
        <v>68</v>
      </c>
      <c r="C247" s="118" t="s">
        <v>126</v>
      </c>
      <c r="D247" s="115"/>
      <c r="E247" s="118"/>
      <c r="F247" s="115"/>
      <c r="G247" s="252" t="s">
        <v>169</v>
      </c>
      <c r="H247" s="254"/>
      <c r="I247" s="108" t="s">
        <v>175</v>
      </c>
      <c r="J247" s="118"/>
      <c r="K247" s="115"/>
      <c r="L247" s="115"/>
      <c r="M247" s="115"/>
      <c r="N247" s="125"/>
      <c r="O247" s="115"/>
      <c r="P247" s="115"/>
      <c r="Q247" s="119"/>
      <c r="R247" s="115"/>
      <c r="S247" s="222">
        <f>SUM(S248:S251)</f>
        <v>56.147499999999994</v>
      </c>
      <c r="T247" s="209"/>
      <c r="U247" s="223">
        <f>ROUND(((SUM(S248:S251))/FIGSDD)*10,4)+SUM(T248:T251)</f>
        <v>57.2934</v>
      </c>
      <c r="V247" s="223">
        <f>ROUND(U247*FIGS_PART,4)</f>
        <v>57.2934</v>
      </c>
      <c r="W247" s="277">
        <f>U247</f>
        <v>57.2934</v>
      </c>
      <c r="X247" s="257">
        <f>[1]!sn_val(B247)</f>
        <v>68</v>
      </c>
      <c r="Y247" s="123">
        <v>8</v>
      </c>
      <c r="Z247" s="115"/>
      <c r="AA247" s="115"/>
      <c r="AB247" s="115"/>
      <c r="AC247" s="168"/>
      <c r="AD247" s="115"/>
      <c r="AE247" s="115"/>
      <c r="AF247" s="125"/>
      <c r="AG247" s="115"/>
      <c r="AH247" s="115"/>
      <c r="AI247" s="115"/>
      <c r="AJ247" s="115"/>
      <c r="AK247" s="268">
        <f>S248</f>
        <v>12.815</v>
      </c>
      <c r="AL247" s="268">
        <f>S249</f>
        <v>19.1425</v>
      </c>
      <c r="AM247" s="268">
        <f>S250</f>
        <v>11.77</v>
      </c>
      <c r="AN247" s="268">
        <f>S251</f>
        <v>12.42</v>
      </c>
      <c r="AO247" s="115"/>
      <c r="AP247" s="115"/>
    </row>
    <row r="248" spans="1:42" s="113" customFormat="1" ht="17.25" customHeight="1">
      <c r="A248" s="265"/>
      <c r="B248" s="266"/>
      <c r="C248" s="207"/>
      <c r="D248" s="207"/>
      <c r="E248" s="207"/>
      <c r="F248" s="207"/>
      <c r="G248" s="207"/>
      <c r="H248" s="205" t="s">
        <v>77</v>
      </c>
      <c r="I248" s="264">
        <v>5.8</v>
      </c>
      <c r="J248" s="264">
        <v>5.8</v>
      </c>
      <c r="K248" s="264">
        <v>5.7</v>
      </c>
      <c r="L248" s="264">
        <v>6</v>
      </c>
      <c r="M248" s="264">
        <v>5.8</v>
      </c>
      <c r="N248" s="264">
        <v>5.9</v>
      </c>
      <c r="O248" s="264"/>
      <c r="P248" s="264"/>
      <c r="Q248" s="264"/>
      <c r="R248" s="206"/>
      <c r="S248" s="222">
        <f>ROUND((SUM(I248:O248,-(MAX(I248:O248)),-(MIN(I248:O248)))/(JUDGES_COUNT-2))*FIGDD1,4)</f>
        <v>12.815</v>
      </c>
      <c r="T248" s="209"/>
      <c r="U248" s="115"/>
      <c r="V248" s="273"/>
      <c r="W248" s="259">
        <f>W247</f>
        <v>57.2934</v>
      </c>
      <c r="X248" s="257">
        <f>X247</f>
        <v>68</v>
      </c>
      <c r="Y248" s="123"/>
      <c r="Z248" s="115"/>
      <c r="AA248" s="115"/>
      <c r="AB248" s="115"/>
      <c r="AC248" s="168"/>
      <c r="AD248" s="115"/>
      <c r="AE248" s="115"/>
      <c r="AF248" s="12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</row>
    <row r="249" spans="1:42" s="113" customFormat="1" ht="17.25" customHeight="1">
      <c r="A249" s="267"/>
      <c r="B249" s="233"/>
      <c r="C249" s="207"/>
      <c r="D249" s="207"/>
      <c r="E249" s="207"/>
      <c r="F249" s="207"/>
      <c r="G249" s="207"/>
      <c r="H249" s="205" t="s">
        <v>78</v>
      </c>
      <c r="I249" s="264">
        <v>6.3</v>
      </c>
      <c r="J249" s="264">
        <v>6.2</v>
      </c>
      <c r="K249" s="264">
        <v>6</v>
      </c>
      <c r="L249" s="264">
        <v>6.1</v>
      </c>
      <c r="M249" s="264">
        <v>6.3</v>
      </c>
      <c r="N249" s="264">
        <v>6.1</v>
      </c>
      <c r="O249" s="264"/>
      <c r="P249" s="264"/>
      <c r="Q249" s="264"/>
      <c r="R249" s="206"/>
      <c r="S249" s="222">
        <f>ROUND((SUM(I249:O249,-(MAX(I249:O249)),-(MIN(I249:O249)))/(JUDGES_COUNT-2))*FIGDD2,4)</f>
        <v>19.1425</v>
      </c>
      <c r="T249" s="209"/>
      <c r="U249" s="115"/>
      <c r="V249" s="273"/>
      <c r="W249" s="259">
        <f>W247</f>
        <v>57.2934</v>
      </c>
      <c r="X249" s="257">
        <f>X247</f>
        <v>68</v>
      </c>
      <c r="Y249" s="123"/>
      <c r="Z249" s="115"/>
      <c r="AA249" s="115"/>
      <c r="AB249" s="115"/>
      <c r="AC249" s="168"/>
      <c r="AD249" s="115"/>
      <c r="AE249" s="115"/>
      <c r="AF249" s="12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</row>
    <row r="250" spans="1:42" s="113" customFormat="1" ht="17.25" customHeight="1">
      <c r="A250" s="265"/>
      <c r="B250" s="266"/>
      <c r="C250" s="207"/>
      <c r="D250" s="207"/>
      <c r="E250" s="207"/>
      <c r="F250" s="207"/>
      <c r="G250" s="207"/>
      <c r="H250" s="205" t="s">
        <v>79</v>
      </c>
      <c r="I250" s="264">
        <v>5.3</v>
      </c>
      <c r="J250" s="264">
        <v>4.8</v>
      </c>
      <c r="K250" s="264">
        <v>5.2</v>
      </c>
      <c r="L250" s="264">
        <v>5.3</v>
      </c>
      <c r="M250" s="264">
        <v>5.6</v>
      </c>
      <c r="N250" s="264">
        <v>5.8</v>
      </c>
      <c r="O250" s="264"/>
      <c r="P250" s="264"/>
      <c r="Q250" s="264"/>
      <c r="R250" s="206"/>
      <c r="S250" s="222">
        <f>ROUND((SUM(I250:O250,-(MAX(I250:O250)),-(MIN(I250:O250)))/(JUDGES_COUNT-2))*FIGDD3,4)</f>
        <v>11.77</v>
      </c>
      <c r="T250" s="209"/>
      <c r="U250" s="115"/>
      <c r="V250" s="273"/>
      <c r="W250" s="259">
        <f>W247</f>
        <v>57.2934</v>
      </c>
      <c r="X250" s="257">
        <f>X247</f>
        <v>68</v>
      </c>
      <c r="Y250" s="123"/>
      <c r="Z250" s="115"/>
      <c r="AA250" s="115"/>
      <c r="AB250" s="115"/>
      <c r="AC250" s="168"/>
      <c r="AD250" s="115"/>
      <c r="AE250" s="115"/>
      <c r="AF250" s="12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</row>
    <row r="251" spans="1:42" s="113" customFormat="1" ht="17.25" customHeight="1">
      <c r="A251" s="265"/>
      <c r="B251" s="266"/>
      <c r="C251" s="207"/>
      <c r="D251" s="207"/>
      <c r="E251" s="207"/>
      <c r="F251" s="207"/>
      <c r="G251" s="207"/>
      <c r="H251" s="205" t="s">
        <v>80</v>
      </c>
      <c r="I251" s="264">
        <v>5.2</v>
      </c>
      <c r="J251" s="264">
        <v>5.2</v>
      </c>
      <c r="K251" s="264">
        <v>5.4</v>
      </c>
      <c r="L251" s="264">
        <v>5.5</v>
      </c>
      <c r="M251" s="264">
        <v>5.5</v>
      </c>
      <c r="N251" s="264">
        <v>5.6</v>
      </c>
      <c r="O251" s="264"/>
      <c r="P251" s="264"/>
      <c r="Q251" s="264"/>
      <c r="R251" s="207"/>
      <c r="S251" s="222">
        <f>ROUND((SUM(I251:O251,-(MAX(I251:O251)),-(MIN(I251:O251)))/(JUDGES_COUNT-2))*FIGDD4,4)</f>
        <v>12.42</v>
      </c>
      <c r="T251" s="209"/>
      <c r="U251" s="115"/>
      <c r="V251" s="273"/>
      <c r="W251" s="259">
        <f>W247</f>
        <v>57.2934</v>
      </c>
      <c r="X251" s="257">
        <f>X247</f>
        <v>68</v>
      </c>
      <c r="Y251" s="123"/>
      <c r="Z251" s="115"/>
      <c r="AA251" s="115"/>
      <c r="AB251" s="115"/>
      <c r="AC251" s="168"/>
      <c r="AD251" s="115"/>
      <c r="AE251" s="115"/>
      <c r="AF251" s="12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</row>
    <row r="252" spans="1:42" s="113" customFormat="1" ht="17.25" customHeight="1">
      <c r="A252" s="261"/>
      <c r="B252" s="124"/>
      <c r="C252" s="118"/>
      <c r="D252" s="115"/>
      <c r="E252" s="118"/>
      <c r="F252" s="115"/>
      <c r="G252" s="252"/>
      <c r="H252" s="254"/>
      <c r="I252" s="108"/>
      <c r="J252" s="118"/>
      <c r="K252" s="115"/>
      <c r="L252" s="115"/>
      <c r="M252" s="115"/>
      <c r="N252" s="125"/>
      <c r="O252" s="115"/>
      <c r="P252" s="115"/>
      <c r="Q252" s="119"/>
      <c r="R252" s="115"/>
      <c r="S252" s="115"/>
      <c r="T252" s="115"/>
      <c r="U252" s="115"/>
      <c r="V252" s="273"/>
      <c r="W252" s="259">
        <f>W247</f>
        <v>57.2934</v>
      </c>
      <c r="X252" s="257">
        <f>X247</f>
        <v>68</v>
      </c>
      <c r="Y252" s="123"/>
      <c r="Z252" s="115"/>
      <c r="AA252" s="115"/>
      <c r="AB252" s="115"/>
      <c r="AC252" s="168"/>
      <c r="AD252" s="115"/>
      <c r="AE252" s="115"/>
      <c r="AF252" s="12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</row>
    <row r="253" spans="1:40" s="115" customFormat="1" ht="17.25" customHeight="1">
      <c r="A253" s="261">
        <v>34</v>
      </c>
      <c r="B253" s="124">
        <v>2</v>
      </c>
      <c r="C253" s="122" t="s">
        <v>115</v>
      </c>
      <c r="E253" s="118"/>
      <c r="G253" s="252" t="s">
        <v>169</v>
      </c>
      <c r="H253" s="254"/>
      <c r="I253" s="108" t="s">
        <v>174</v>
      </c>
      <c r="J253" s="118"/>
      <c r="N253" s="125"/>
      <c r="Q253" s="130"/>
      <c r="S253" s="222">
        <f>SUM(S254:S257)</f>
        <v>55.794999999999995</v>
      </c>
      <c r="T253" s="209"/>
      <c r="U253" s="223">
        <f>ROUND(((SUM(S254:S257))/FIGSDD)*10,4)+SUM(T254:T257)</f>
        <v>56.9337</v>
      </c>
      <c r="V253" s="223">
        <f>ROUND(U253*FIGS_PART,4)</f>
        <v>56.9337</v>
      </c>
      <c r="W253" s="277">
        <f>U253</f>
        <v>56.9337</v>
      </c>
      <c r="X253" s="257">
        <f>[1]!sn_val(B253)</f>
        <v>2</v>
      </c>
      <c r="Y253" s="123">
        <v>67</v>
      </c>
      <c r="AC253" s="168"/>
      <c r="AF253" s="125"/>
      <c r="AK253" s="268">
        <f>S254</f>
        <v>12.21</v>
      </c>
      <c r="AL253" s="268">
        <f>S255</f>
        <v>18.6775</v>
      </c>
      <c r="AM253" s="268">
        <f>S256</f>
        <v>13.695</v>
      </c>
      <c r="AN253" s="268">
        <f>S257</f>
        <v>11.2125</v>
      </c>
    </row>
    <row r="254" spans="1:32" s="115" customFormat="1" ht="17.25" customHeight="1">
      <c r="A254" s="265"/>
      <c r="B254" s="266"/>
      <c r="C254" s="207"/>
      <c r="D254" s="207"/>
      <c r="E254" s="207"/>
      <c r="F254" s="207"/>
      <c r="G254" s="207"/>
      <c r="H254" s="205" t="s">
        <v>77</v>
      </c>
      <c r="I254" s="264">
        <v>5.6</v>
      </c>
      <c r="J254" s="264">
        <v>5.7</v>
      </c>
      <c r="K254" s="264">
        <v>5.6</v>
      </c>
      <c r="L254" s="264">
        <v>5.6</v>
      </c>
      <c r="M254" s="264">
        <v>5.4</v>
      </c>
      <c r="N254" s="264">
        <v>4.6</v>
      </c>
      <c r="O254" s="264"/>
      <c r="P254" s="264"/>
      <c r="Q254" s="264"/>
      <c r="R254" s="206"/>
      <c r="S254" s="222">
        <f>ROUND((SUM(I254:O254,-(MAX(I254:O254)),-(MIN(I254:O254)))/(JUDGES_COUNT-2))*FIGDD1,4)</f>
        <v>12.21</v>
      </c>
      <c r="T254" s="209"/>
      <c r="V254" s="273"/>
      <c r="W254" s="259">
        <f>W253</f>
        <v>56.9337</v>
      </c>
      <c r="X254" s="257">
        <f>X253</f>
        <v>2</v>
      </c>
      <c r="Y254" s="123"/>
      <c r="AC254" s="168"/>
      <c r="AF254" s="125"/>
    </row>
    <row r="255" spans="1:32" s="115" customFormat="1" ht="17.25" customHeight="1">
      <c r="A255" s="267"/>
      <c r="B255" s="233"/>
      <c r="C255" s="207"/>
      <c r="D255" s="207"/>
      <c r="E255" s="207"/>
      <c r="F255" s="207"/>
      <c r="G255" s="207"/>
      <c r="H255" s="205" t="s">
        <v>78</v>
      </c>
      <c r="I255" s="264">
        <v>6.1</v>
      </c>
      <c r="J255" s="264">
        <v>6</v>
      </c>
      <c r="K255" s="264">
        <v>5.9</v>
      </c>
      <c r="L255" s="264">
        <v>6</v>
      </c>
      <c r="M255" s="264">
        <v>6</v>
      </c>
      <c r="N255" s="264">
        <v>6.2</v>
      </c>
      <c r="O255" s="264"/>
      <c r="P255" s="264"/>
      <c r="Q255" s="264"/>
      <c r="R255" s="206"/>
      <c r="S255" s="222">
        <f>ROUND((SUM(I255:O255,-(MAX(I255:O255)),-(MIN(I255:O255)))/(JUDGES_COUNT-2))*FIGDD2,4)</f>
        <v>18.6775</v>
      </c>
      <c r="T255" s="209"/>
      <c r="V255" s="273"/>
      <c r="W255" s="259">
        <f>W253</f>
        <v>56.9337</v>
      </c>
      <c r="X255" s="257">
        <f>X253</f>
        <v>2</v>
      </c>
      <c r="Y255" s="123"/>
      <c r="AC255" s="168"/>
      <c r="AF255" s="125"/>
    </row>
    <row r="256" spans="1:32" s="115" customFormat="1" ht="17.25" customHeight="1">
      <c r="A256" s="265"/>
      <c r="B256" s="266"/>
      <c r="C256" s="207"/>
      <c r="D256" s="207"/>
      <c r="E256" s="207"/>
      <c r="F256" s="207"/>
      <c r="G256" s="207"/>
      <c r="H256" s="205" t="s">
        <v>79</v>
      </c>
      <c r="I256" s="264">
        <v>5.6</v>
      </c>
      <c r="J256" s="264">
        <v>5.5</v>
      </c>
      <c r="K256" s="264">
        <v>6.4</v>
      </c>
      <c r="L256" s="264">
        <v>6.6</v>
      </c>
      <c r="M256" s="264">
        <v>6.5</v>
      </c>
      <c r="N256" s="264">
        <v>6.4</v>
      </c>
      <c r="O256" s="264"/>
      <c r="P256" s="264"/>
      <c r="Q256" s="264"/>
      <c r="R256" s="206"/>
      <c r="S256" s="222">
        <f>ROUND((SUM(I256:O256,-(MAX(I256:O256)),-(MIN(I256:O256)))/(JUDGES_COUNT-2))*FIGDD3,4)</f>
        <v>13.695</v>
      </c>
      <c r="T256" s="209"/>
      <c r="V256" s="273"/>
      <c r="W256" s="259">
        <f>W253</f>
        <v>56.9337</v>
      </c>
      <c r="X256" s="257">
        <f>X253</f>
        <v>2</v>
      </c>
      <c r="Y256" s="123"/>
      <c r="AC256" s="168"/>
      <c r="AF256" s="125"/>
    </row>
    <row r="257" spans="1:32" s="115" customFormat="1" ht="17.25" customHeight="1">
      <c r="A257" s="265"/>
      <c r="B257" s="266"/>
      <c r="C257" s="207"/>
      <c r="D257" s="207"/>
      <c r="E257" s="207"/>
      <c r="F257" s="207"/>
      <c r="G257" s="207"/>
      <c r="H257" s="205" t="s">
        <v>80</v>
      </c>
      <c r="I257" s="264">
        <v>5.2</v>
      </c>
      <c r="J257" s="264">
        <v>4.7</v>
      </c>
      <c r="K257" s="264">
        <v>4.8</v>
      </c>
      <c r="L257" s="264">
        <v>4.8</v>
      </c>
      <c r="M257" s="264">
        <v>4.7</v>
      </c>
      <c r="N257" s="264">
        <v>5.4</v>
      </c>
      <c r="O257" s="264"/>
      <c r="P257" s="264"/>
      <c r="Q257" s="264"/>
      <c r="R257" s="207"/>
      <c r="S257" s="222">
        <f>ROUND((SUM(I257:O257,-(MAX(I257:O257)),-(MIN(I257:O257)))/(JUDGES_COUNT-2))*FIGDD4,4)</f>
        <v>11.2125</v>
      </c>
      <c r="T257" s="209"/>
      <c r="V257" s="273"/>
      <c r="W257" s="259">
        <f>W253</f>
        <v>56.9337</v>
      </c>
      <c r="X257" s="257">
        <f>X253</f>
        <v>2</v>
      </c>
      <c r="Y257" s="123"/>
      <c r="AC257" s="168"/>
      <c r="AF257" s="125"/>
    </row>
    <row r="258" spans="1:32" s="115" customFormat="1" ht="17.25" customHeight="1">
      <c r="A258" s="261"/>
      <c r="B258" s="124"/>
      <c r="C258" s="122"/>
      <c r="E258" s="118"/>
      <c r="G258" s="252"/>
      <c r="H258" s="254"/>
      <c r="I258" s="108"/>
      <c r="J258" s="118"/>
      <c r="N258" s="125"/>
      <c r="Q258" s="130"/>
      <c r="V258" s="273"/>
      <c r="W258" s="259">
        <f>W253</f>
        <v>56.9337</v>
      </c>
      <c r="X258" s="257">
        <f>X253</f>
        <v>2</v>
      </c>
      <c r="Y258" s="123"/>
      <c r="AC258" s="168"/>
      <c r="AF258" s="125"/>
    </row>
    <row r="259" spans="1:40" s="115" customFormat="1" ht="17.25" customHeight="1">
      <c r="A259" s="261">
        <v>35</v>
      </c>
      <c r="B259" s="124">
        <v>47</v>
      </c>
      <c r="C259" s="129" t="s">
        <v>158</v>
      </c>
      <c r="E259" s="118"/>
      <c r="G259" s="252" t="s">
        <v>168</v>
      </c>
      <c r="H259" s="254"/>
      <c r="I259" s="108" t="s">
        <v>178</v>
      </c>
      <c r="K259" s="118"/>
      <c r="M259" s="118"/>
      <c r="N259" s="116"/>
      <c r="P259" s="118"/>
      <c r="Q259" s="118"/>
      <c r="S259" s="222">
        <f>SUM(S260:S263)</f>
        <v>55.4175</v>
      </c>
      <c r="T259" s="209"/>
      <c r="U259" s="223">
        <f>ROUND(((SUM(S260:S263))/FIGSDD)*10,4)+SUM(T260:T263)</f>
        <v>56.5485</v>
      </c>
      <c r="V259" s="223">
        <f>ROUND(U259*FIGS_PART,4)</f>
        <v>56.5485</v>
      </c>
      <c r="W259" s="277">
        <f>U259</f>
        <v>56.5485</v>
      </c>
      <c r="X259" s="257">
        <f>[1]!sn_val(B259)</f>
        <v>47</v>
      </c>
      <c r="Y259" s="123">
        <v>79</v>
      </c>
      <c r="AC259" s="168"/>
      <c r="AF259" s="125"/>
      <c r="AK259" s="268">
        <f>S260</f>
        <v>11.605</v>
      </c>
      <c r="AL259" s="268">
        <f>S261</f>
        <v>18.6775</v>
      </c>
      <c r="AM259" s="268">
        <f>S262</f>
        <v>12.485</v>
      </c>
      <c r="AN259" s="268">
        <f>S263</f>
        <v>12.65</v>
      </c>
    </row>
    <row r="260" spans="1:32" s="115" customFormat="1" ht="17.25" customHeight="1">
      <c r="A260" s="265"/>
      <c r="B260" s="266"/>
      <c r="C260" s="207"/>
      <c r="D260" s="207"/>
      <c r="E260" s="207"/>
      <c r="F260" s="207"/>
      <c r="G260" s="207"/>
      <c r="H260" s="205" t="s">
        <v>77</v>
      </c>
      <c r="I260" s="264">
        <v>5.3</v>
      </c>
      <c r="J260" s="264">
        <v>5.2</v>
      </c>
      <c r="K260" s="264">
        <v>5</v>
      </c>
      <c r="L260" s="264">
        <v>5.3</v>
      </c>
      <c r="M260" s="264">
        <v>5.3</v>
      </c>
      <c r="N260" s="264">
        <v>6</v>
      </c>
      <c r="O260" s="264"/>
      <c r="P260" s="264"/>
      <c r="Q260" s="264"/>
      <c r="R260" s="206"/>
      <c r="S260" s="222">
        <f>ROUND((SUM(I260:O260,-(MAX(I260:O260)),-(MIN(I260:O260)))/(JUDGES_COUNT-2))*FIGDD1,4)</f>
        <v>11.605</v>
      </c>
      <c r="T260" s="209"/>
      <c r="V260" s="273"/>
      <c r="W260" s="259">
        <f>W259</f>
        <v>56.5485</v>
      </c>
      <c r="X260" s="257">
        <f>X259</f>
        <v>47</v>
      </c>
      <c r="Y260" s="123"/>
      <c r="AC260" s="168"/>
      <c r="AF260" s="125"/>
    </row>
    <row r="261" spans="1:32" s="115" customFormat="1" ht="17.25" customHeight="1">
      <c r="A261" s="267"/>
      <c r="B261" s="233"/>
      <c r="C261" s="207"/>
      <c r="D261" s="207"/>
      <c r="E261" s="207"/>
      <c r="F261" s="207"/>
      <c r="G261" s="207"/>
      <c r="H261" s="205" t="s">
        <v>78</v>
      </c>
      <c r="I261" s="264">
        <v>6</v>
      </c>
      <c r="J261" s="264">
        <v>5.9</v>
      </c>
      <c r="K261" s="264">
        <v>5.9</v>
      </c>
      <c r="L261" s="264">
        <v>6</v>
      </c>
      <c r="M261" s="264">
        <v>6.2</v>
      </c>
      <c r="N261" s="264">
        <v>6.5</v>
      </c>
      <c r="O261" s="264"/>
      <c r="P261" s="264"/>
      <c r="Q261" s="264"/>
      <c r="R261" s="206"/>
      <c r="S261" s="222">
        <f>ROUND((SUM(I261:O261,-(MAX(I261:O261)),-(MIN(I261:O261)))/(JUDGES_COUNT-2))*FIGDD2,4)</f>
        <v>18.6775</v>
      </c>
      <c r="T261" s="209"/>
      <c r="V261" s="273"/>
      <c r="W261" s="259">
        <f>W259</f>
        <v>56.5485</v>
      </c>
      <c r="X261" s="257">
        <f>X259</f>
        <v>47</v>
      </c>
      <c r="Y261" s="123"/>
      <c r="AC261" s="168"/>
      <c r="AF261" s="125"/>
    </row>
    <row r="262" spans="1:32" s="115" customFormat="1" ht="17.25" customHeight="1">
      <c r="A262" s="265"/>
      <c r="B262" s="266"/>
      <c r="C262" s="207"/>
      <c r="D262" s="207"/>
      <c r="E262" s="207"/>
      <c r="F262" s="207"/>
      <c r="G262" s="207"/>
      <c r="H262" s="205" t="s">
        <v>79</v>
      </c>
      <c r="I262" s="264">
        <v>5.5</v>
      </c>
      <c r="J262" s="264">
        <v>5.8</v>
      </c>
      <c r="K262" s="264">
        <v>5.6</v>
      </c>
      <c r="L262" s="264">
        <v>5.4</v>
      </c>
      <c r="M262" s="264">
        <v>6</v>
      </c>
      <c r="N262" s="264">
        <v>5.8</v>
      </c>
      <c r="O262" s="264"/>
      <c r="P262" s="264"/>
      <c r="Q262" s="264"/>
      <c r="R262" s="206"/>
      <c r="S262" s="222">
        <f>ROUND((SUM(I262:O262,-(MAX(I262:O262)),-(MIN(I262:O262)))/(JUDGES_COUNT-2))*FIGDD3,4)</f>
        <v>12.485</v>
      </c>
      <c r="T262" s="209"/>
      <c r="V262" s="273"/>
      <c r="W262" s="259">
        <f>W259</f>
        <v>56.5485</v>
      </c>
      <c r="X262" s="257">
        <f>X259</f>
        <v>47</v>
      </c>
      <c r="Y262" s="123"/>
      <c r="AC262" s="168"/>
      <c r="AF262" s="125"/>
    </row>
    <row r="263" spans="1:32" s="115" customFormat="1" ht="17.25" customHeight="1">
      <c r="A263" s="265"/>
      <c r="B263" s="266"/>
      <c r="C263" s="207"/>
      <c r="D263" s="207"/>
      <c r="E263" s="207"/>
      <c r="F263" s="207"/>
      <c r="G263" s="207"/>
      <c r="H263" s="205" t="s">
        <v>80</v>
      </c>
      <c r="I263" s="264">
        <v>5.5</v>
      </c>
      <c r="J263" s="264">
        <v>5.2</v>
      </c>
      <c r="K263" s="264">
        <v>5.3</v>
      </c>
      <c r="L263" s="264">
        <v>5.2</v>
      </c>
      <c r="M263" s="264">
        <v>6</v>
      </c>
      <c r="N263" s="264">
        <v>6.3</v>
      </c>
      <c r="O263" s="264"/>
      <c r="P263" s="264"/>
      <c r="Q263" s="264"/>
      <c r="R263" s="207"/>
      <c r="S263" s="222">
        <f>ROUND((SUM(I263:O263,-(MAX(I263:O263)),-(MIN(I263:O263)))/(JUDGES_COUNT-2))*FIGDD4,4)</f>
        <v>12.65</v>
      </c>
      <c r="T263" s="209"/>
      <c r="V263" s="273"/>
      <c r="W263" s="259">
        <f>W259</f>
        <v>56.5485</v>
      </c>
      <c r="X263" s="257">
        <f>X259</f>
        <v>47</v>
      </c>
      <c r="Y263" s="123"/>
      <c r="AC263" s="168"/>
      <c r="AF263" s="125"/>
    </row>
    <row r="264" spans="1:32" s="115" customFormat="1" ht="17.25" customHeight="1">
      <c r="A264" s="261"/>
      <c r="B264" s="124"/>
      <c r="C264" s="129"/>
      <c r="E264" s="118"/>
      <c r="G264" s="252"/>
      <c r="H264" s="254"/>
      <c r="I264" s="108"/>
      <c r="K264" s="118"/>
      <c r="M264" s="118"/>
      <c r="N264" s="116"/>
      <c r="P264" s="118"/>
      <c r="Q264" s="118"/>
      <c r="V264" s="273"/>
      <c r="W264" s="259">
        <f>W259</f>
        <v>56.5485</v>
      </c>
      <c r="X264" s="257">
        <f>X259</f>
        <v>47</v>
      </c>
      <c r="Y264" s="123"/>
      <c r="AC264" s="168"/>
      <c r="AF264" s="125"/>
    </row>
    <row r="265" spans="1:40" s="115" customFormat="1" ht="17.25" customHeight="1">
      <c r="A265" s="261">
        <v>36</v>
      </c>
      <c r="B265" s="124">
        <v>34</v>
      </c>
      <c r="C265" s="129" t="s">
        <v>120</v>
      </c>
      <c r="E265" s="118"/>
      <c r="G265" s="252" t="s">
        <v>170</v>
      </c>
      <c r="H265" s="254"/>
      <c r="I265" s="108" t="s">
        <v>174</v>
      </c>
      <c r="K265" s="118"/>
      <c r="M265" s="118"/>
      <c r="N265" s="116"/>
      <c r="P265" s="118"/>
      <c r="Q265" s="119"/>
      <c r="S265" s="222">
        <f>SUM(S266:S269)</f>
        <v>55.099999999999994</v>
      </c>
      <c r="T265" s="209"/>
      <c r="U265" s="223">
        <f>ROUND(((SUM(S266:S269))/FIGSDD)*10,4)+SUM(T266:T269)</f>
        <v>56.2245</v>
      </c>
      <c r="V265" s="223">
        <f>ROUND(U265*FIGS_PART,4)</f>
        <v>56.2245</v>
      </c>
      <c r="W265" s="277">
        <f>U265</f>
        <v>56.2245</v>
      </c>
      <c r="X265" s="257">
        <f>[1]!sn_val(B265)</f>
        <v>34</v>
      </c>
      <c r="Y265" s="123">
        <v>1</v>
      </c>
      <c r="AC265" s="168"/>
      <c r="AF265" s="125"/>
      <c r="AK265" s="268">
        <f>S266</f>
        <v>12.375</v>
      </c>
      <c r="AL265" s="268">
        <f>S267</f>
        <v>17.7475</v>
      </c>
      <c r="AM265" s="268">
        <f>S268</f>
        <v>12.155</v>
      </c>
      <c r="AN265" s="268">
        <f>S269</f>
        <v>12.8225</v>
      </c>
    </row>
    <row r="266" spans="1:32" s="115" customFormat="1" ht="17.25" customHeight="1">
      <c r="A266" s="265"/>
      <c r="B266" s="266"/>
      <c r="C266" s="207"/>
      <c r="D266" s="207"/>
      <c r="E266" s="207"/>
      <c r="F266" s="207"/>
      <c r="G266" s="207"/>
      <c r="H266" s="205" t="s">
        <v>77</v>
      </c>
      <c r="I266" s="264">
        <v>5.5</v>
      </c>
      <c r="J266" s="264">
        <v>5</v>
      </c>
      <c r="K266" s="264">
        <v>5.9</v>
      </c>
      <c r="L266" s="264">
        <v>5.6</v>
      </c>
      <c r="M266" s="264">
        <v>5.7</v>
      </c>
      <c r="N266" s="264">
        <v>5.7</v>
      </c>
      <c r="O266" s="264"/>
      <c r="P266" s="264"/>
      <c r="Q266" s="264"/>
      <c r="R266" s="206"/>
      <c r="S266" s="222">
        <f>ROUND((SUM(I266:O266,-(MAX(I266:O266)),-(MIN(I266:O266)))/(JUDGES_COUNT-2))*FIGDD1,4)</f>
        <v>12.375</v>
      </c>
      <c r="T266" s="209"/>
      <c r="V266" s="273"/>
      <c r="W266" s="259">
        <f>W265</f>
        <v>56.2245</v>
      </c>
      <c r="X266" s="257">
        <f>X265</f>
        <v>34</v>
      </c>
      <c r="Y266" s="123"/>
      <c r="AC266" s="168"/>
      <c r="AF266" s="125"/>
    </row>
    <row r="267" spans="1:32" s="115" customFormat="1" ht="17.25" customHeight="1">
      <c r="A267" s="267"/>
      <c r="B267" s="233"/>
      <c r="C267" s="207"/>
      <c r="D267" s="207"/>
      <c r="E267" s="207"/>
      <c r="F267" s="207"/>
      <c r="G267" s="207"/>
      <c r="H267" s="205" t="s">
        <v>78</v>
      </c>
      <c r="I267" s="264">
        <v>5.8</v>
      </c>
      <c r="J267" s="264">
        <v>5.5</v>
      </c>
      <c r="K267" s="264">
        <v>5.3</v>
      </c>
      <c r="L267" s="264">
        <v>5.6</v>
      </c>
      <c r="M267" s="264">
        <v>6</v>
      </c>
      <c r="N267" s="264">
        <v>6</v>
      </c>
      <c r="O267" s="264"/>
      <c r="P267" s="264"/>
      <c r="Q267" s="264"/>
      <c r="R267" s="206"/>
      <c r="S267" s="222">
        <f>ROUND((SUM(I267:O267,-(MAX(I267:O267)),-(MIN(I267:O267)))/(JUDGES_COUNT-2))*FIGDD2,4)</f>
        <v>17.7475</v>
      </c>
      <c r="T267" s="209"/>
      <c r="V267" s="273"/>
      <c r="W267" s="259">
        <f>W265</f>
        <v>56.2245</v>
      </c>
      <c r="X267" s="257">
        <f>X265</f>
        <v>34</v>
      </c>
      <c r="Y267" s="123"/>
      <c r="AC267" s="168"/>
      <c r="AF267" s="125"/>
    </row>
    <row r="268" spans="1:32" s="115" customFormat="1" ht="17.25" customHeight="1">
      <c r="A268" s="265"/>
      <c r="B268" s="266"/>
      <c r="C268" s="207"/>
      <c r="D268" s="207"/>
      <c r="E268" s="207"/>
      <c r="F268" s="207"/>
      <c r="G268" s="207"/>
      <c r="H268" s="205" t="s">
        <v>79</v>
      </c>
      <c r="I268" s="264">
        <v>4.8</v>
      </c>
      <c r="J268" s="264">
        <v>4.8</v>
      </c>
      <c r="K268" s="264">
        <v>5.8</v>
      </c>
      <c r="L268" s="264">
        <v>5.7</v>
      </c>
      <c r="M268" s="264">
        <v>5.8</v>
      </c>
      <c r="N268" s="264">
        <v>5.8</v>
      </c>
      <c r="O268" s="264"/>
      <c r="P268" s="264"/>
      <c r="Q268" s="264"/>
      <c r="R268" s="206"/>
      <c r="S268" s="222">
        <f>ROUND((SUM(I268:O268,-(MAX(I268:O268)),-(MIN(I268:O268)))/(JUDGES_COUNT-2))*FIGDD3,4)</f>
        <v>12.155</v>
      </c>
      <c r="T268" s="209"/>
      <c r="V268" s="273"/>
      <c r="W268" s="259">
        <f>W265</f>
        <v>56.2245</v>
      </c>
      <c r="X268" s="257">
        <f>X265</f>
        <v>34</v>
      </c>
      <c r="Y268" s="123"/>
      <c r="AC268" s="168"/>
      <c r="AF268" s="125"/>
    </row>
    <row r="269" spans="1:32" s="115" customFormat="1" ht="17.25" customHeight="1">
      <c r="A269" s="265"/>
      <c r="B269" s="266"/>
      <c r="C269" s="207"/>
      <c r="D269" s="207"/>
      <c r="E269" s="207"/>
      <c r="F269" s="207"/>
      <c r="G269" s="207"/>
      <c r="H269" s="205" t="s">
        <v>80</v>
      </c>
      <c r="I269" s="264">
        <v>5.9</v>
      </c>
      <c r="J269" s="264">
        <v>5.8</v>
      </c>
      <c r="K269" s="264">
        <v>5.4</v>
      </c>
      <c r="L269" s="264">
        <v>5.5</v>
      </c>
      <c r="M269" s="264">
        <v>5.2</v>
      </c>
      <c r="N269" s="264">
        <v>5.6</v>
      </c>
      <c r="O269" s="264"/>
      <c r="P269" s="264"/>
      <c r="Q269" s="264"/>
      <c r="R269" s="207"/>
      <c r="S269" s="222">
        <f>ROUND((SUM(I269:O269,-(MAX(I269:O269)),-(MIN(I269:O269)))/(JUDGES_COUNT-2))*FIGDD4,4)</f>
        <v>12.8225</v>
      </c>
      <c r="T269" s="209"/>
      <c r="V269" s="273"/>
      <c r="W269" s="259">
        <f>W265</f>
        <v>56.2245</v>
      </c>
      <c r="X269" s="257">
        <f>X265</f>
        <v>34</v>
      </c>
      <c r="Y269" s="123"/>
      <c r="AC269" s="168"/>
      <c r="AF269" s="125"/>
    </row>
    <row r="270" spans="1:32" s="115" customFormat="1" ht="17.25" customHeight="1">
      <c r="A270" s="261"/>
      <c r="B270" s="124"/>
      <c r="C270" s="129"/>
      <c r="E270" s="118"/>
      <c r="G270" s="252"/>
      <c r="H270" s="254"/>
      <c r="I270" s="108"/>
      <c r="K270" s="118"/>
      <c r="M270" s="118"/>
      <c r="N270" s="116"/>
      <c r="P270" s="118"/>
      <c r="Q270" s="119"/>
      <c r="V270" s="273"/>
      <c r="W270" s="259">
        <f>W265</f>
        <v>56.2245</v>
      </c>
      <c r="X270" s="257">
        <f>X265</f>
        <v>34</v>
      </c>
      <c r="Y270" s="123"/>
      <c r="AC270" s="168"/>
      <c r="AF270" s="125"/>
    </row>
    <row r="271" spans="1:42" s="115" customFormat="1" ht="17.25" customHeight="1">
      <c r="A271" s="263">
        <v>37</v>
      </c>
      <c r="B271" s="106">
        <v>40</v>
      </c>
      <c r="C271" s="129" t="s">
        <v>86</v>
      </c>
      <c r="E271" s="118"/>
      <c r="G271" s="252" t="s">
        <v>167</v>
      </c>
      <c r="H271" s="254"/>
      <c r="I271" s="108" t="s">
        <v>172</v>
      </c>
      <c r="K271" s="109"/>
      <c r="L271" s="110"/>
      <c r="M271" s="111"/>
      <c r="N271" s="112"/>
      <c r="O271" s="111"/>
      <c r="P271" s="111"/>
      <c r="Q271" s="111"/>
      <c r="R271" s="111"/>
      <c r="S271" s="222">
        <f>SUM(S272:S275)</f>
        <v>54.92999999999999</v>
      </c>
      <c r="T271" s="209"/>
      <c r="U271" s="223">
        <f>ROUND(((SUM(S272:S275))/FIGSDD)*10,4)+SUM(T272:T275)</f>
        <v>56.051</v>
      </c>
      <c r="V271" s="223">
        <f>ROUND(U271*FIGS_PART,4)</f>
        <v>56.051</v>
      </c>
      <c r="W271" s="277">
        <f>U271</f>
        <v>56.051</v>
      </c>
      <c r="X271" s="258">
        <f>[1]!sn_val(B271)</f>
        <v>40</v>
      </c>
      <c r="Y271" s="111">
        <v>33</v>
      </c>
      <c r="Z271" s="113"/>
      <c r="AA271" s="113"/>
      <c r="AB271" s="6"/>
      <c r="AC271" s="113"/>
      <c r="AD271" s="111"/>
      <c r="AE271" s="111"/>
      <c r="AF271" s="112"/>
      <c r="AG271" s="93"/>
      <c r="AH271" s="93"/>
      <c r="AI271" s="93"/>
      <c r="AJ271" s="93"/>
      <c r="AK271" s="270">
        <f>S272</f>
        <v>11.44</v>
      </c>
      <c r="AL271" s="270">
        <f>S273</f>
        <v>18.3675</v>
      </c>
      <c r="AM271" s="270">
        <f>S274</f>
        <v>11.495</v>
      </c>
      <c r="AN271" s="269">
        <f>S275</f>
        <v>13.6275</v>
      </c>
      <c r="AO271" s="113"/>
      <c r="AP271" s="113"/>
    </row>
    <row r="272" spans="1:42" s="115" customFormat="1" ht="17.25" customHeight="1">
      <c r="A272" s="265"/>
      <c r="B272" s="266"/>
      <c r="C272" s="207"/>
      <c r="D272" s="207"/>
      <c r="E272" s="207"/>
      <c r="F272" s="207"/>
      <c r="G272" s="207"/>
      <c r="H272" s="205" t="s">
        <v>77</v>
      </c>
      <c r="I272" s="264">
        <v>5.1</v>
      </c>
      <c r="J272" s="264">
        <v>5.1</v>
      </c>
      <c r="K272" s="264">
        <v>5.3</v>
      </c>
      <c r="L272" s="264">
        <v>5.5</v>
      </c>
      <c r="M272" s="264">
        <v>5</v>
      </c>
      <c r="N272" s="264">
        <v>5.3</v>
      </c>
      <c r="O272" s="264"/>
      <c r="P272" s="264"/>
      <c r="Q272" s="264"/>
      <c r="R272" s="206"/>
      <c r="S272" s="222">
        <f>ROUND((SUM(I272:O272,-(MAX(I272:O272)),-(MIN(I272:O272)))/(JUDGES_COUNT-2))*FIGDD1,4)</f>
        <v>11.44</v>
      </c>
      <c r="T272" s="209"/>
      <c r="U272" s="111"/>
      <c r="V272" s="274"/>
      <c r="W272" s="260">
        <f>W271</f>
        <v>56.051</v>
      </c>
      <c r="X272" s="258">
        <f>X271</f>
        <v>40</v>
      </c>
      <c r="Y272" s="111"/>
      <c r="Z272" s="113"/>
      <c r="AA272" s="113"/>
      <c r="AB272" s="6"/>
      <c r="AC272" s="113"/>
      <c r="AD272" s="111"/>
      <c r="AE272" s="111"/>
      <c r="AF272" s="112"/>
      <c r="AG272" s="93"/>
      <c r="AH272" s="93"/>
      <c r="AI272" s="93"/>
      <c r="AJ272" s="93"/>
      <c r="AK272" s="93"/>
      <c r="AL272" s="93"/>
      <c r="AM272" s="93"/>
      <c r="AN272" s="111"/>
      <c r="AO272" s="113"/>
      <c r="AP272" s="113"/>
    </row>
    <row r="273" spans="1:42" s="115" customFormat="1" ht="17.25" customHeight="1">
      <c r="A273" s="267"/>
      <c r="B273" s="233"/>
      <c r="C273" s="207"/>
      <c r="D273" s="207"/>
      <c r="E273" s="207"/>
      <c r="F273" s="207"/>
      <c r="G273" s="207"/>
      <c r="H273" s="205" t="s">
        <v>78</v>
      </c>
      <c r="I273" s="264">
        <v>6</v>
      </c>
      <c r="J273" s="264">
        <v>6</v>
      </c>
      <c r="K273" s="264">
        <v>5.4</v>
      </c>
      <c r="L273" s="264">
        <v>5.7</v>
      </c>
      <c r="M273" s="264">
        <v>6</v>
      </c>
      <c r="N273" s="264">
        <v>6</v>
      </c>
      <c r="O273" s="264"/>
      <c r="P273" s="264"/>
      <c r="Q273" s="264"/>
      <c r="R273" s="206"/>
      <c r="S273" s="222">
        <f>ROUND((SUM(I273:O273,-(MAX(I273:O273)),-(MIN(I273:O273)))/(JUDGES_COUNT-2))*FIGDD2,4)</f>
        <v>18.3675</v>
      </c>
      <c r="T273" s="209"/>
      <c r="U273" s="111"/>
      <c r="V273" s="274"/>
      <c r="W273" s="260">
        <f>W271</f>
        <v>56.051</v>
      </c>
      <c r="X273" s="258">
        <f>X271</f>
        <v>40</v>
      </c>
      <c r="Y273" s="111"/>
      <c r="Z273" s="113"/>
      <c r="AA273" s="113"/>
      <c r="AB273" s="6"/>
      <c r="AC273" s="113"/>
      <c r="AD273" s="111"/>
      <c r="AE273" s="111"/>
      <c r="AF273" s="112"/>
      <c r="AG273" s="93"/>
      <c r="AH273" s="93"/>
      <c r="AI273" s="93"/>
      <c r="AJ273" s="93"/>
      <c r="AK273" s="93"/>
      <c r="AL273" s="93"/>
      <c r="AM273" s="93"/>
      <c r="AN273" s="111"/>
      <c r="AO273" s="113"/>
      <c r="AP273" s="113"/>
    </row>
    <row r="274" spans="1:42" s="115" customFormat="1" ht="17.25" customHeight="1">
      <c r="A274" s="265"/>
      <c r="B274" s="266"/>
      <c r="C274" s="207"/>
      <c r="D274" s="207"/>
      <c r="E274" s="207"/>
      <c r="F274" s="207"/>
      <c r="G274" s="207"/>
      <c r="H274" s="205" t="s">
        <v>79</v>
      </c>
      <c r="I274" s="264">
        <v>4.7</v>
      </c>
      <c r="J274" s="264">
        <v>5.4</v>
      </c>
      <c r="K274" s="264">
        <v>4.7</v>
      </c>
      <c r="L274" s="264">
        <v>5.2</v>
      </c>
      <c r="M274" s="264">
        <v>5.6</v>
      </c>
      <c r="N274" s="264">
        <v>5.8</v>
      </c>
      <c r="O274" s="264"/>
      <c r="P274" s="264"/>
      <c r="Q274" s="264"/>
      <c r="R274" s="206"/>
      <c r="S274" s="222">
        <f>ROUND((SUM(I274:O274,-(MAX(I274:O274)),-(MIN(I274:O274)))/(JUDGES_COUNT-2))*FIGDD3,4)</f>
        <v>11.495</v>
      </c>
      <c r="T274" s="209"/>
      <c r="U274" s="111"/>
      <c r="V274" s="274"/>
      <c r="W274" s="260">
        <f>W271</f>
        <v>56.051</v>
      </c>
      <c r="X274" s="258">
        <f>X271</f>
        <v>40</v>
      </c>
      <c r="Y274" s="111"/>
      <c r="Z274" s="113"/>
      <c r="AA274" s="113"/>
      <c r="AB274" s="6"/>
      <c r="AC274" s="113"/>
      <c r="AD274" s="111"/>
      <c r="AE274" s="111"/>
      <c r="AF274" s="112"/>
      <c r="AG274" s="93"/>
      <c r="AH274" s="93"/>
      <c r="AI274" s="93"/>
      <c r="AJ274" s="93"/>
      <c r="AK274" s="93"/>
      <c r="AL274" s="93"/>
      <c r="AM274" s="93"/>
      <c r="AN274" s="111"/>
      <c r="AO274" s="113"/>
      <c r="AP274" s="113"/>
    </row>
    <row r="275" spans="1:42" s="115" customFormat="1" ht="17.25" customHeight="1">
      <c r="A275" s="265"/>
      <c r="B275" s="266"/>
      <c r="C275" s="207"/>
      <c r="D275" s="207"/>
      <c r="E275" s="207"/>
      <c r="F275" s="207"/>
      <c r="G275" s="207"/>
      <c r="H275" s="205" t="s">
        <v>80</v>
      </c>
      <c r="I275" s="264">
        <v>5.9</v>
      </c>
      <c r="J275" s="264">
        <v>5.8</v>
      </c>
      <c r="K275" s="264">
        <v>6</v>
      </c>
      <c r="L275" s="264">
        <v>6</v>
      </c>
      <c r="M275" s="264">
        <v>6.1</v>
      </c>
      <c r="N275" s="264">
        <v>5.7</v>
      </c>
      <c r="O275" s="264"/>
      <c r="P275" s="264"/>
      <c r="Q275" s="264"/>
      <c r="R275" s="207"/>
      <c r="S275" s="222">
        <f>ROUND((SUM(I275:O275,-(MAX(I275:O275)),-(MIN(I275:O275)))/(JUDGES_COUNT-2))*FIGDD4,4)</f>
        <v>13.6275</v>
      </c>
      <c r="T275" s="209"/>
      <c r="U275" s="111"/>
      <c r="V275" s="274"/>
      <c r="W275" s="260">
        <f>W271</f>
        <v>56.051</v>
      </c>
      <c r="X275" s="258">
        <f>X271</f>
        <v>40</v>
      </c>
      <c r="Y275" s="111"/>
      <c r="Z275" s="113"/>
      <c r="AA275" s="113"/>
      <c r="AB275" s="6"/>
      <c r="AC275" s="113"/>
      <c r="AD275" s="111"/>
      <c r="AE275" s="111"/>
      <c r="AF275" s="112"/>
      <c r="AG275" s="93"/>
      <c r="AH275" s="93"/>
      <c r="AI275" s="93"/>
      <c r="AJ275" s="93"/>
      <c r="AK275" s="93"/>
      <c r="AL275" s="93"/>
      <c r="AM275" s="93"/>
      <c r="AN275" s="111"/>
      <c r="AO275" s="113"/>
      <c r="AP275" s="113"/>
    </row>
    <row r="276" spans="1:42" s="115" customFormat="1" ht="17.25" customHeight="1">
      <c r="A276" s="263"/>
      <c r="B276" s="106"/>
      <c r="C276" s="129"/>
      <c r="E276" s="118"/>
      <c r="G276" s="252"/>
      <c r="H276" s="254"/>
      <c r="I276" s="108"/>
      <c r="K276" s="109"/>
      <c r="L276" s="110"/>
      <c r="M276" s="111"/>
      <c r="N276" s="112"/>
      <c r="O276" s="111"/>
      <c r="P276" s="111"/>
      <c r="Q276" s="111"/>
      <c r="R276" s="111"/>
      <c r="S276" s="111"/>
      <c r="T276" s="111"/>
      <c r="U276" s="111"/>
      <c r="V276" s="274"/>
      <c r="W276" s="260">
        <f>W271</f>
        <v>56.051</v>
      </c>
      <c r="X276" s="258">
        <f>X271</f>
        <v>40</v>
      </c>
      <c r="Y276" s="111"/>
      <c r="Z276" s="113"/>
      <c r="AA276" s="113"/>
      <c r="AB276" s="6"/>
      <c r="AC276" s="113"/>
      <c r="AD276" s="111"/>
      <c r="AE276" s="111"/>
      <c r="AF276" s="112"/>
      <c r="AG276" s="93"/>
      <c r="AH276" s="93"/>
      <c r="AI276" s="93"/>
      <c r="AJ276" s="93"/>
      <c r="AK276" s="93"/>
      <c r="AL276" s="93"/>
      <c r="AM276" s="93"/>
      <c r="AN276" s="111"/>
      <c r="AO276" s="113"/>
      <c r="AP276" s="113"/>
    </row>
    <row r="277" spans="1:40" s="115" customFormat="1" ht="17.25" customHeight="1">
      <c r="A277" s="261">
        <v>38</v>
      </c>
      <c r="B277" s="124">
        <v>8</v>
      </c>
      <c r="C277" s="122" t="s">
        <v>159</v>
      </c>
      <c r="E277" s="118"/>
      <c r="G277" s="252" t="s">
        <v>168</v>
      </c>
      <c r="H277" s="254"/>
      <c r="I277" s="108" t="s">
        <v>178</v>
      </c>
      <c r="K277" s="119"/>
      <c r="M277" s="122"/>
      <c r="N277" s="116"/>
      <c r="P277" s="118"/>
      <c r="Q277" s="130"/>
      <c r="S277" s="222">
        <f>SUM(S278:S281)</f>
        <v>54.9</v>
      </c>
      <c r="T277" s="209"/>
      <c r="U277" s="223">
        <f>ROUND(((SUM(S278:S281))/FIGSDD)*10,4)+SUM(T278:T281)</f>
        <v>56.0204</v>
      </c>
      <c r="V277" s="223">
        <f>ROUND(U277*FIGS_PART,4)</f>
        <v>56.0204</v>
      </c>
      <c r="W277" s="277">
        <f>U277</f>
        <v>56.0204</v>
      </c>
      <c r="X277" s="257">
        <f>[1]!sn_val(B277)</f>
        <v>8</v>
      </c>
      <c r="Y277" s="123">
        <v>44</v>
      </c>
      <c r="AC277" s="168"/>
      <c r="AF277" s="125"/>
      <c r="AK277" s="268">
        <f>S278</f>
        <v>11.55</v>
      </c>
      <c r="AL277" s="268">
        <f>S279</f>
        <v>18.29</v>
      </c>
      <c r="AM277" s="268">
        <f>S280</f>
        <v>12.87</v>
      </c>
      <c r="AN277" s="268">
        <f>S281</f>
        <v>12.19</v>
      </c>
    </row>
    <row r="278" spans="1:32" s="115" customFormat="1" ht="17.25" customHeight="1">
      <c r="A278" s="265"/>
      <c r="B278" s="266"/>
      <c r="C278" s="207"/>
      <c r="D278" s="207"/>
      <c r="E278" s="207"/>
      <c r="F278" s="207"/>
      <c r="G278" s="207"/>
      <c r="H278" s="205" t="s">
        <v>77</v>
      </c>
      <c r="I278" s="264">
        <v>5.2</v>
      </c>
      <c r="J278" s="264">
        <v>5.2</v>
      </c>
      <c r="K278" s="264">
        <v>5.4</v>
      </c>
      <c r="L278" s="264">
        <v>5.4</v>
      </c>
      <c r="M278" s="264">
        <v>5.2</v>
      </c>
      <c r="N278" s="264">
        <v>5</v>
      </c>
      <c r="O278" s="264"/>
      <c r="P278" s="264"/>
      <c r="Q278" s="264"/>
      <c r="R278" s="206"/>
      <c r="S278" s="222">
        <f>ROUND((SUM(I278:O278,-(MAX(I278:O278)),-(MIN(I278:O278)))/(JUDGES_COUNT-2))*FIGDD1,4)</f>
        <v>11.55</v>
      </c>
      <c r="T278" s="209"/>
      <c r="V278" s="273"/>
      <c r="W278" s="259">
        <f>W277</f>
        <v>56.0204</v>
      </c>
      <c r="X278" s="257">
        <f>X277</f>
        <v>8</v>
      </c>
      <c r="Y278" s="123"/>
      <c r="AC278" s="168"/>
      <c r="AF278" s="125"/>
    </row>
    <row r="279" spans="1:32" s="115" customFormat="1" ht="17.25" customHeight="1">
      <c r="A279" s="267"/>
      <c r="B279" s="233"/>
      <c r="C279" s="207"/>
      <c r="D279" s="207"/>
      <c r="E279" s="207"/>
      <c r="F279" s="207"/>
      <c r="G279" s="207"/>
      <c r="H279" s="205" t="s">
        <v>78</v>
      </c>
      <c r="I279" s="264">
        <v>6.3</v>
      </c>
      <c r="J279" s="264">
        <v>6</v>
      </c>
      <c r="K279" s="264">
        <v>6</v>
      </c>
      <c r="L279" s="264">
        <v>5.6</v>
      </c>
      <c r="M279" s="264">
        <v>5.6</v>
      </c>
      <c r="N279" s="264">
        <v>6</v>
      </c>
      <c r="O279" s="264"/>
      <c r="P279" s="264"/>
      <c r="Q279" s="264"/>
      <c r="R279" s="206"/>
      <c r="S279" s="222">
        <f>ROUND((SUM(I279:O279,-(MAX(I279:O279)),-(MIN(I279:O279)))/(JUDGES_COUNT-2))*FIGDD2,4)</f>
        <v>18.29</v>
      </c>
      <c r="T279" s="209"/>
      <c r="V279" s="273"/>
      <c r="W279" s="259">
        <f>W277</f>
        <v>56.0204</v>
      </c>
      <c r="X279" s="257">
        <f>X277</f>
        <v>8</v>
      </c>
      <c r="Y279" s="123"/>
      <c r="AC279" s="168"/>
      <c r="AF279" s="125"/>
    </row>
    <row r="280" spans="1:32" s="115" customFormat="1" ht="17.25" customHeight="1">
      <c r="A280" s="265"/>
      <c r="B280" s="266"/>
      <c r="C280" s="207"/>
      <c r="D280" s="207"/>
      <c r="E280" s="207"/>
      <c r="F280" s="207"/>
      <c r="G280" s="207"/>
      <c r="H280" s="205" t="s">
        <v>79</v>
      </c>
      <c r="I280" s="264">
        <v>5.9</v>
      </c>
      <c r="J280" s="264">
        <v>5.2</v>
      </c>
      <c r="K280" s="264">
        <v>5.7</v>
      </c>
      <c r="L280" s="264">
        <v>5.9</v>
      </c>
      <c r="M280" s="264">
        <v>6</v>
      </c>
      <c r="N280" s="264">
        <v>5.9</v>
      </c>
      <c r="O280" s="264"/>
      <c r="P280" s="264"/>
      <c r="Q280" s="264"/>
      <c r="R280" s="206"/>
      <c r="S280" s="222">
        <f>ROUND((SUM(I280:O280,-(MAX(I280:O280)),-(MIN(I280:O280)))/(JUDGES_COUNT-2))*FIGDD3,4)</f>
        <v>12.87</v>
      </c>
      <c r="T280" s="209"/>
      <c r="V280" s="273"/>
      <c r="W280" s="259">
        <f>W277</f>
        <v>56.0204</v>
      </c>
      <c r="X280" s="257">
        <f>X277</f>
        <v>8</v>
      </c>
      <c r="Y280" s="123"/>
      <c r="AC280" s="168"/>
      <c r="AF280" s="125"/>
    </row>
    <row r="281" spans="1:32" s="115" customFormat="1" ht="17.25" customHeight="1">
      <c r="A281" s="265"/>
      <c r="B281" s="266"/>
      <c r="C281" s="207"/>
      <c r="D281" s="207"/>
      <c r="E281" s="207"/>
      <c r="F281" s="207"/>
      <c r="G281" s="207"/>
      <c r="H281" s="205" t="s">
        <v>80</v>
      </c>
      <c r="I281" s="264">
        <v>5.4</v>
      </c>
      <c r="J281" s="264">
        <v>5.3</v>
      </c>
      <c r="K281" s="264">
        <v>5.1</v>
      </c>
      <c r="L281" s="264">
        <v>5.2</v>
      </c>
      <c r="M281" s="264">
        <v>5.3</v>
      </c>
      <c r="N281" s="264">
        <v>5.7</v>
      </c>
      <c r="O281" s="264"/>
      <c r="P281" s="264"/>
      <c r="Q281" s="264"/>
      <c r="R281" s="207"/>
      <c r="S281" s="222">
        <f>ROUND((SUM(I281:O281,-(MAX(I281:O281)),-(MIN(I281:O281)))/(JUDGES_COUNT-2))*FIGDD4,4)</f>
        <v>12.19</v>
      </c>
      <c r="T281" s="209"/>
      <c r="V281" s="273"/>
      <c r="W281" s="259">
        <f>W277</f>
        <v>56.0204</v>
      </c>
      <c r="X281" s="257">
        <f>X277</f>
        <v>8</v>
      </c>
      <c r="Y281" s="123"/>
      <c r="AC281" s="168"/>
      <c r="AF281" s="125"/>
    </row>
    <row r="282" spans="1:32" s="115" customFormat="1" ht="17.25" customHeight="1">
      <c r="A282" s="261"/>
      <c r="B282" s="124"/>
      <c r="C282" s="122"/>
      <c r="E282" s="118"/>
      <c r="G282" s="252"/>
      <c r="H282" s="254"/>
      <c r="I282" s="108"/>
      <c r="K282" s="119"/>
      <c r="M282" s="122"/>
      <c r="N282" s="116"/>
      <c r="P282" s="118"/>
      <c r="Q282" s="130"/>
      <c r="V282" s="273"/>
      <c r="W282" s="259">
        <f>W277</f>
        <v>56.0204</v>
      </c>
      <c r="X282" s="257">
        <f>X277</f>
        <v>8</v>
      </c>
      <c r="Y282" s="123"/>
      <c r="AC282" s="168"/>
      <c r="AF282" s="125"/>
    </row>
    <row r="283" spans="1:40" s="115" customFormat="1" ht="17.25" customHeight="1">
      <c r="A283" s="261">
        <v>39</v>
      </c>
      <c r="B283" s="124">
        <v>20</v>
      </c>
      <c r="C283" s="122" t="s">
        <v>92</v>
      </c>
      <c r="E283" s="118"/>
      <c r="G283" s="252" t="s">
        <v>167</v>
      </c>
      <c r="H283" s="254"/>
      <c r="I283" s="108" t="s">
        <v>172</v>
      </c>
      <c r="K283" s="119"/>
      <c r="M283" s="122"/>
      <c r="N283" s="116"/>
      <c r="P283" s="118"/>
      <c r="Q283" s="119"/>
      <c r="S283" s="222">
        <f>SUM(S284:S287)</f>
        <v>54.25000000000001</v>
      </c>
      <c r="T283" s="209"/>
      <c r="U283" s="223">
        <f>ROUND(((SUM(S284:S287))/FIGSDD)*10,4)+SUM(T284:T287)</f>
        <v>55.3571</v>
      </c>
      <c r="V283" s="223">
        <f>ROUND(U283*FIGS_PART,4)</f>
        <v>55.3571</v>
      </c>
      <c r="W283" s="277">
        <f>U283</f>
        <v>55.3571</v>
      </c>
      <c r="X283" s="257">
        <f>[1]!sn_val(B283)</f>
        <v>20</v>
      </c>
      <c r="Y283" s="123">
        <v>14</v>
      </c>
      <c r="AC283" s="168"/>
      <c r="AF283" s="125"/>
      <c r="AG283" s="111"/>
      <c r="AH283" s="111"/>
      <c r="AI283" s="111"/>
      <c r="AJ283" s="111"/>
      <c r="AK283" s="269">
        <f>S284</f>
        <v>10.23</v>
      </c>
      <c r="AL283" s="269">
        <f>S285</f>
        <v>18.6</v>
      </c>
      <c r="AM283" s="269">
        <f>S286</f>
        <v>12.54</v>
      </c>
      <c r="AN283" s="268">
        <f>S287</f>
        <v>12.88</v>
      </c>
    </row>
    <row r="284" spans="1:39" s="115" customFormat="1" ht="17.25" customHeight="1">
      <c r="A284" s="265"/>
      <c r="B284" s="266"/>
      <c r="C284" s="207"/>
      <c r="D284" s="207"/>
      <c r="E284" s="207"/>
      <c r="F284" s="207"/>
      <c r="G284" s="207"/>
      <c r="H284" s="205" t="s">
        <v>77</v>
      </c>
      <c r="I284" s="264">
        <v>4.5</v>
      </c>
      <c r="J284" s="264">
        <v>5</v>
      </c>
      <c r="K284" s="264">
        <v>4.3</v>
      </c>
      <c r="L284" s="264">
        <v>4.4</v>
      </c>
      <c r="M284" s="264">
        <v>4.7</v>
      </c>
      <c r="N284" s="264">
        <v>5</v>
      </c>
      <c r="O284" s="264"/>
      <c r="P284" s="264"/>
      <c r="Q284" s="264"/>
      <c r="R284" s="206"/>
      <c r="S284" s="222">
        <f>ROUND((SUM(I284:O284,-(MAX(I284:O284)),-(MIN(I284:O284)))/(JUDGES_COUNT-2))*FIGDD1,4)</f>
        <v>10.23</v>
      </c>
      <c r="T284" s="209"/>
      <c r="V284" s="273"/>
      <c r="W284" s="259">
        <f>W283</f>
        <v>55.3571</v>
      </c>
      <c r="X284" s="257">
        <f>X283</f>
        <v>20</v>
      </c>
      <c r="Y284" s="123"/>
      <c r="AC284" s="168"/>
      <c r="AF284" s="125"/>
      <c r="AG284" s="111"/>
      <c r="AH284" s="111"/>
      <c r="AI284" s="111"/>
      <c r="AJ284" s="111"/>
      <c r="AK284" s="111"/>
      <c r="AL284" s="111"/>
      <c r="AM284" s="111"/>
    </row>
    <row r="285" spans="1:39" s="115" customFormat="1" ht="17.25" customHeight="1">
      <c r="A285" s="267"/>
      <c r="B285" s="233"/>
      <c r="C285" s="207"/>
      <c r="D285" s="207"/>
      <c r="E285" s="207"/>
      <c r="F285" s="207"/>
      <c r="G285" s="207"/>
      <c r="H285" s="205" t="s">
        <v>78</v>
      </c>
      <c r="I285" s="264">
        <v>6</v>
      </c>
      <c r="J285" s="264">
        <v>6</v>
      </c>
      <c r="K285" s="264">
        <v>6</v>
      </c>
      <c r="L285" s="264">
        <v>6</v>
      </c>
      <c r="M285" s="264">
        <v>6.1</v>
      </c>
      <c r="N285" s="264">
        <v>5.7</v>
      </c>
      <c r="O285" s="264"/>
      <c r="P285" s="264"/>
      <c r="Q285" s="264"/>
      <c r="R285" s="206"/>
      <c r="S285" s="222">
        <f>ROUND((SUM(I285:O285,-(MAX(I285:O285)),-(MIN(I285:O285)))/(JUDGES_COUNT-2))*FIGDD2,4)</f>
        <v>18.6</v>
      </c>
      <c r="T285" s="209"/>
      <c r="V285" s="273"/>
      <c r="W285" s="259">
        <f>W283</f>
        <v>55.3571</v>
      </c>
      <c r="X285" s="257">
        <f>X283</f>
        <v>20</v>
      </c>
      <c r="Y285" s="123"/>
      <c r="AC285" s="168"/>
      <c r="AF285" s="125"/>
      <c r="AG285" s="111"/>
      <c r="AH285" s="111"/>
      <c r="AI285" s="111"/>
      <c r="AJ285" s="111"/>
      <c r="AK285" s="111"/>
      <c r="AL285" s="111"/>
      <c r="AM285" s="111"/>
    </row>
    <row r="286" spans="1:39" s="115" customFormat="1" ht="17.25" customHeight="1">
      <c r="A286" s="265"/>
      <c r="B286" s="266"/>
      <c r="C286" s="207"/>
      <c r="D286" s="207"/>
      <c r="E286" s="207"/>
      <c r="F286" s="207"/>
      <c r="G286" s="207"/>
      <c r="H286" s="205" t="s">
        <v>79</v>
      </c>
      <c r="I286" s="264">
        <v>5.7</v>
      </c>
      <c r="J286" s="264">
        <v>5.9</v>
      </c>
      <c r="K286" s="264">
        <v>4.9</v>
      </c>
      <c r="L286" s="264">
        <v>5.2</v>
      </c>
      <c r="M286" s="264">
        <v>6.2</v>
      </c>
      <c r="N286" s="264">
        <v>6</v>
      </c>
      <c r="O286" s="264"/>
      <c r="P286" s="264"/>
      <c r="Q286" s="264"/>
      <c r="R286" s="206"/>
      <c r="S286" s="222">
        <f>ROUND((SUM(I286:O286,-(MAX(I286:O286)),-(MIN(I286:O286)))/(JUDGES_COUNT-2))*FIGDD3,4)</f>
        <v>12.54</v>
      </c>
      <c r="T286" s="209"/>
      <c r="V286" s="273"/>
      <c r="W286" s="259">
        <f>W283</f>
        <v>55.3571</v>
      </c>
      <c r="X286" s="257">
        <f>X283</f>
        <v>20</v>
      </c>
      <c r="Y286" s="123"/>
      <c r="AC286" s="168"/>
      <c r="AF286" s="125"/>
      <c r="AG286" s="111"/>
      <c r="AH286" s="111"/>
      <c r="AI286" s="111"/>
      <c r="AJ286" s="111"/>
      <c r="AK286" s="111"/>
      <c r="AL286" s="111"/>
      <c r="AM286" s="111"/>
    </row>
    <row r="287" spans="1:39" s="115" customFormat="1" ht="17.25" customHeight="1">
      <c r="A287" s="265"/>
      <c r="B287" s="266"/>
      <c r="C287" s="207"/>
      <c r="D287" s="207"/>
      <c r="E287" s="207"/>
      <c r="F287" s="207"/>
      <c r="G287" s="207"/>
      <c r="H287" s="205" t="s">
        <v>80</v>
      </c>
      <c r="I287" s="264">
        <v>5.4</v>
      </c>
      <c r="J287" s="264">
        <v>5.5</v>
      </c>
      <c r="K287" s="264">
        <v>5.7</v>
      </c>
      <c r="L287" s="264">
        <v>5.6</v>
      </c>
      <c r="M287" s="264">
        <v>5.8</v>
      </c>
      <c r="N287" s="264">
        <v>5.6</v>
      </c>
      <c r="O287" s="264"/>
      <c r="P287" s="264"/>
      <c r="Q287" s="264"/>
      <c r="R287" s="207"/>
      <c r="S287" s="222">
        <f>ROUND((SUM(I287:O287,-(MAX(I287:O287)),-(MIN(I287:O287)))/(JUDGES_COUNT-2))*FIGDD4,4)</f>
        <v>12.88</v>
      </c>
      <c r="T287" s="209"/>
      <c r="V287" s="273"/>
      <c r="W287" s="259">
        <f>W283</f>
        <v>55.3571</v>
      </c>
      <c r="X287" s="257">
        <f>X283</f>
        <v>20</v>
      </c>
      <c r="Y287" s="123"/>
      <c r="AC287" s="168"/>
      <c r="AF287" s="125"/>
      <c r="AG287" s="111"/>
      <c r="AH287" s="111"/>
      <c r="AI287" s="111"/>
      <c r="AJ287" s="111"/>
      <c r="AK287" s="111"/>
      <c r="AL287" s="111"/>
      <c r="AM287" s="111"/>
    </row>
    <row r="288" spans="1:39" s="115" customFormat="1" ht="17.25" customHeight="1">
      <c r="A288" s="261"/>
      <c r="B288" s="124"/>
      <c r="C288" s="122"/>
      <c r="E288" s="118"/>
      <c r="G288" s="252"/>
      <c r="H288" s="254"/>
      <c r="I288" s="108"/>
      <c r="K288" s="119"/>
      <c r="M288" s="122"/>
      <c r="N288" s="116"/>
      <c r="P288" s="118"/>
      <c r="Q288" s="119"/>
      <c r="V288" s="273"/>
      <c r="W288" s="259">
        <f>W283</f>
        <v>55.3571</v>
      </c>
      <c r="X288" s="257">
        <f>X283</f>
        <v>20</v>
      </c>
      <c r="Y288" s="123"/>
      <c r="AC288" s="168"/>
      <c r="AF288" s="125"/>
      <c r="AG288" s="111"/>
      <c r="AH288" s="111"/>
      <c r="AI288" s="111"/>
      <c r="AJ288" s="111"/>
      <c r="AK288" s="111"/>
      <c r="AL288" s="111"/>
      <c r="AM288" s="111"/>
    </row>
    <row r="289" spans="1:40" s="115" customFormat="1" ht="17.25" customHeight="1">
      <c r="A289" s="261">
        <v>40</v>
      </c>
      <c r="B289" s="124">
        <v>61</v>
      </c>
      <c r="C289" s="122" t="s">
        <v>122</v>
      </c>
      <c r="E289" s="118"/>
      <c r="G289" s="252" t="s">
        <v>170</v>
      </c>
      <c r="H289" s="254"/>
      <c r="I289" s="108" t="s">
        <v>174</v>
      </c>
      <c r="K289" s="118"/>
      <c r="M289" s="118"/>
      <c r="N289" s="116"/>
      <c r="P289" s="118"/>
      <c r="Q289" s="119"/>
      <c r="S289" s="222">
        <f>SUM(S290:S293)</f>
        <v>53.9175</v>
      </c>
      <c r="T289" s="209"/>
      <c r="U289" s="223">
        <f>ROUND(((SUM(S290:S293))/FIGSDD)*10,4)+SUM(T290:T293)</f>
        <v>55.0179</v>
      </c>
      <c r="V289" s="223">
        <f>ROUND(U289*FIGS_PART,4)</f>
        <v>55.0179</v>
      </c>
      <c r="W289" s="277">
        <f>U289</f>
        <v>55.0179</v>
      </c>
      <c r="X289" s="257">
        <f>[1]!sn_val(B289)</f>
        <v>61</v>
      </c>
      <c r="Y289" s="123">
        <v>18</v>
      </c>
      <c r="AC289" s="168"/>
      <c r="AF289" s="125"/>
      <c r="AK289" s="268">
        <f>S290</f>
        <v>10.67</v>
      </c>
      <c r="AL289" s="268">
        <f>S291</f>
        <v>17.7475</v>
      </c>
      <c r="AM289" s="268">
        <f>S292</f>
        <v>13.31</v>
      </c>
      <c r="AN289" s="268">
        <f>S293</f>
        <v>12.19</v>
      </c>
    </row>
    <row r="290" spans="1:32" s="115" customFormat="1" ht="17.25" customHeight="1">
      <c r="A290" s="265"/>
      <c r="B290" s="266"/>
      <c r="C290" s="207"/>
      <c r="D290" s="207"/>
      <c r="E290" s="207"/>
      <c r="F290" s="207"/>
      <c r="G290" s="207"/>
      <c r="H290" s="205" t="s">
        <v>77</v>
      </c>
      <c r="I290" s="264">
        <v>5.1</v>
      </c>
      <c r="J290" s="264">
        <v>4.4</v>
      </c>
      <c r="K290" s="264">
        <v>5.6</v>
      </c>
      <c r="L290" s="264">
        <v>5</v>
      </c>
      <c r="M290" s="264">
        <v>4.8</v>
      </c>
      <c r="N290" s="264">
        <v>4.5</v>
      </c>
      <c r="O290" s="264"/>
      <c r="P290" s="264"/>
      <c r="Q290" s="264"/>
      <c r="R290" s="206"/>
      <c r="S290" s="222">
        <f>ROUND((SUM(I290:O290,-(MAX(I290:O290)),-(MIN(I290:O290)))/(JUDGES_COUNT-2))*FIGDD1,4)</f>
        <v>10.67</v>
      </c>
      <c r="T290" s="209"/>
      <c r="V290" s="273"/>
      <c r="W290" s="259">
        <f>W289</f>
        <v>55.0179</v>
      </c>
      <c r="X290" s="257">
        <f>X289</f>
        <v>61</v>
      </c>
      <c r="Y290" s="123"/>
      <c r="AC290" s="168"/>
      <c r="AF290" s="125"/>
    </row>
    <row r="291" spans="1:32" s="115" customFormat="1" ht="17.25" customHeight="1">
      <c r="A291" s="267"/>
      <c r="B291" s="233"/>
      <c r="C291" s="207"/>
      <c r="D291" s="207"/>
      <c r="E291" s="207"/>
      <c r="F291" s="207"/>
      <c r="G291" s="207"/>
      <c r="H291" s="205" t="s">
        <v>78</v>
      </c>
      <c r="I291" s="264">
        <v>6.2</v>
      </c>
      <c r="J291" s="264">
        <v>5.8</v>
      </c>
      <c r="K291" s="264">
        <v>6</v>
      </c>
      <c r="L291" s="264">
        <v>5.6</v>
      </c>
      <c r="M291" s="264">
        <v>5.5</v>
      </c>
      <c r="N291" s="264">
        <v>4.6</v>
      </c>
      <c r="O291" s="264"/>
      <c r="P291" s="264"/>
      <c r="Q291" s="264"/>
      <c r="R291" s="206"/>
      <c r="S291" s="222">
        <f>ROUND((SUM(I291:O291,-(MAX(I291:O291)),-(MIN(I291:O291)))/(JUDGES_COUNT-2))*FIGDD2,4)</f>
        <v>17.7475</v>
      </c>
      <c r="T291" s="209"/>
      <c r="V291" s="273"/>
      <c r="W291" s="259">
        <f>W289</f>
        <v>55.0179</v>
      </c>
      <c r="X291" s="257">
        <f>X289</f>
        <v>61</v>
      </c>
      <c r="Y291" s="123"/>
      <c r="AC291" s="168"/>
      <c r="AF291" s="125"/>
    </row>
    <row r="292" spans="1:32" s="115" customFormat="1" ht="17.25" customHeight="1">
      <c r="A292" s="265"/>
      <c r="B292" s="266"/>
      <c r="C292" s="207"/>
      <c r="D292" s="207"/>
      <c r="E292" s="207"/>
      <c r="F292" s="207"/>
      <c r="G292" s="207"/>
      <c r="H292" s="205" t="s">
        <v>79</v>
      </c>
      <c r="I292" s="264">
        <v>5.7</v>
      </c>
      <c r="J292" s="264">
        <v>6</v>
      </c>
      <c r="K292" s="264">
        <v>6.4</v>
      </c>
      <c r="L292" s="264">
        <v>5.9</v>
      </c>
      <c r="M292" s="264">
        <v>6.3</v>
      </c>
      <c r="N292" s="264">
        <v>6</v>
      </c>
      <c r="O292" s="264"/>
      <c r="P292" s="264"/>
      <c r="Q292" s="264"/>
      <c r="R292" s="206"/>
      <c r="S292" s="222">
        <f>ROUND((SUM(I292:O292,-(MAX(I292:O292)),-(MIN(I292:O292)))/(JUDGES_COUNT-2))*FIGDD3,4)</f>
        <v>13.31</v>
      </c>
      <c r="T292" s="209"/>
      <c r="V292" s="273"/>
      <c r="W292" s="259">
        <f>W289</f>
        <v>55.0179</v>
      </c>
      <c r="X292" s="257">
        <f>X289</f>
        <v>61</v>
      </c>
      <c r="Y292" s="123"/>
      <c r="AC292" s="168"/>
      <c r="AF292" s="125"/>
    </row>
    <row r="293" spans="1:32" s="115" customFormat="1" ht="17.25" customHeight="1">
      <c r="A293" s="265"/>
      <c r="B293" s="266"/>
      <c r="C293" s="207"/>
      <c r="D293" s="207"/>
      <c r="E293" s="207"/>
      <c r="F293" s="207"/>
      <c r="G293" s="207"/>
      <c r="H293" s="205" t="s">
        <v>80</v>
      </c>
      <c r="I293" s="264">
        <v>5.6</v>
      </c>
      <c r="J293" s="264">
        <v>5.4</v>
      </c>
      <c r="K293" s="264">
        <v>5</v>
      </c>
      <c r="L293" s="264">
        <v>5.1</v>
      </c>
      <c r="M293" s="264">
        <v>5.2</v>
      </c>
      <c r="N293" s="264">
        <v>5.5</v>
      </c>
      <c r="O293" s="264"/>
      <c r="P293" s="264"/>
      <c r="Q293" s="264"/>
      <c r="R293" s="207"/>
      <c r="S293" s="222">
        <f>ROUND((SUM(I293:O293,-(MAX(I293:O293)),-(MIN(I293:O293)))/(JUDGES_COUNT-2))*FIGDD4,4)</f>
        <v>12.19</v>
      </c>
      <c r="T293" s="209"/>
      <c r="V293" s="273"/>
      <c r="W293" s="259">
        <f>W289</f>
        <v>55.0179</v>
      </c>
      <c r="X293" s="257">
        <f>X289</f>
        <v>61</v>
      </c>
      <c r="Y293" s="123"/>
      <c r="AC293" s="168"/>
      <c r="AF293" s="125"/>
    </row>
    <row r="294" spans="1:32" s="115" customFormat="1" ht="17.25" customHeight="1">
      <c r="A294" s="261"/>
      <c r="B294" s="124"/>
      <c r="C294" s="122"/>
      <c r="E294" s="118"/>
      <c r="G294" s="252"/>
      <c r="H294" s="254"/>
      <c r="I294" s="108"/>
      <c r="K294" s="118"/>
      <c r="M294" s="118"/>
      <c r="N294" s="116"/>
      <c r="P294" s="118"/>
      <c r="Q294" s="119"/>
      <c r="V294" s="273"/>
      <c r="W294" s="259">
        <f>W289</f>
        <v>55.0179</v>
      </c>
      <c r="X294" s="257">
        <f>X289</f>
        <v>61</v>
      </c>
      <c r="Y294" s="123"/>
      <c r="AC294" s="168"/>
      <c r="AF294" s="125"/>
    </row>
    <row r="295" spans="1:40" s="115" customFormat="1" ht="17.25" customHeight="1">
      <c r="A295" s="261">
        <v>41</v>
      </c>
      <c r="B295" s="124">
        <v>65</v>
      </c>
      <c r="C295" s="122" t="s">
        <v>133</v>
      </c>
      <c r="E295" s="118"/>
      <c r="G295" s="252" t="s">
        <v>170</v>
      </c>
      <c r="H295" s="254"/>
      <c r="I295" s="108" t="s">
        <v>175</v>
      </c>
      <c r="K295" s="119"/>
      <c r="M295" s="122"/>
      <c r="N295" s="116"/>
      <c r="P295" s="118"/>
      <c r="Q295" s="119"/>
      <c r="S295" s="222">
        <f>SUM(S296:S299)</f>
        <v>53.714999999999996</v>
      </c>
      <c r="T295" s="209"/>
      <c r="U295" s="223">
        <f>ROUND(((SUM(S296:S299))/FIGSDD)*10,4)+SUM(T296:T299)</f>
        <v>54.8112</v>
      </c>
      <c r="V295" s="223">
        <f>ROUND(U295*FIGS_PART,4)</f>
        <v>54.8112</v>
      </c>
      <c r="W295" s="277">
        <f>U295</f>
        <v>54.8112</v>
      </c>
      <c r="X295" s="257">
        <f>[1]!sn_val(B295)</f>
        <v>65</v>
      </c>
      <c r="Y295" s="123">
        <v>53</v>
      </c>
      <c r="AC295" s="168"/>
      <c r="AF295" s="125"/>
      <c r="AK295" s="268">
        <f>S296</f>
        <v>11.165</v>
      </c>
      <c r="AL295" s="268">
        <f>S297</f>
        <v>18.8325</v>
      </c>
      <c r="AM295" s="268">
        <f>S298</f>
        <v>10.78</v>
      </c>
      <c r="AN295" s="268">
        <f>S299</f>
        <v>12.9375</v>
      </c>
    </row>
    <row r="296" spans="1:32" s="115" customFormat="1" ht="17.25" customHeight="1">
      <c r="A296" s="265"/>
      <c r="B296" s="266"/>
      <c r="C296" s="207"/>
      <c r="D296" s="207"/>
      <c r="E296" s="207"/>
      <c r="F296" s="207"/>
      <c r="G296" s="207"/>
      <c r="H296" s="205" t="s">
        <v>77</v>
      </c>
      <c r="I296" s="264">
        <v>5.4</v>
      </c>
      <c r="J296" s="264">
        <v>5.3</v>
      </c>
      <c r="K296" s="264">
        <v>5</v>
      </c>
      <c r="L296" s="264">
        <v>4.7</v>
      </c>
      <c r="M296" s="264">
        <v>4.8</v>
      </c>
      <c r="N296" s="264">
        <v>5.2</v>
      </c>
      <c r="O296" s="264"/>
      <c r="P296" s="264"/>
      <c r="Q296" s="264"/>
      <c r="R296" s="206"/>
      <c r="S296" s="222">
        <f>ROUND((SUM(I296:O296,-(MAX(I296:O296)),-(MIN(I296:O296)))/(JUDGES_COUNT-2))*FIGDD1,4)</f>
        <v>11.165</v>
      </c>
      <c r="T296" s="209"/>
      <c r="V296" s="273"/>
      <c r="W296" s="259">
        <f>W295</f>
        <v>54.8112</v>
      </c>
      <c r="X296" s="257">
        <f>X295</f>
        <v>65</v>
      </c>
      <c r="Y296" s="123"/>
      <c r="AC296" s="168"/>
      <c r="AF296" s="125"/>
    </row>
    <row r="297" spans="1:32" s="115" customFormat="1" ht="17.25" customHeight="1">
      <c r="A297" s="267"/>
      <c r="B297" s="233"/>
      <c r="C297" s="207"/>
      <c r="D297" s="207"/>
      <c r="E297" s="207"/>
      <c r="F297" s="207"/>
      <c r="G297" s="207"/>
      <c r="H297" s="205" t="s">
        <v>78</v>
      </c>
      <c r="I297" s="264">
        <v>6</v>
      </c>
      <c r="J297" s="264">
        <v>6</v>
      </c>
      <c r="K297" s="264">
        <v>6.1</v>
      </c>
      <c r="L297" s="264">
        <v>6.2</v>
      </c>
      <c r="M297" s="264">
        <v>6.2</v>
      </c>
      <c r="N297" s="264">
        <v>5.8</v>
      </c>
      <c r="O297" s="264"/>
      <c r="P297" s="264"/>
      <c r="Q297" s="264"/>
      <c r="R297" s="206"/>
      <c r="S297" s="222">
        <f>ROUND((SUM(I297:O297,-(MAX(I297:O297)),-(MIN(I297:O297)))/(JUDGES_COUNT-2))*FIGDD2,4)</f>
        <v>18.8325</v>
      </c>
      <c r="T297" s="209"/>
      <c r="V297" s="273"/>
      <c r="W297" s="259">
        <f>W295</f>
        <v>54.8112</v>
      </c>
      <c r="X297" s="257">
        <f>X295</f>
        <v>65</v>
      </c>
      <c r="Y297" s="123"/>
      <c r="AC297" s="168"/>
      <c r="AF297" s="125"/>
    </row>
    <row r="298" spans="1:32" s="115" customFormat="1" ht="17.25" customHeight="1">
      <c r="A298" s="265"/>
      <c r="B298" s="266"/>
      <c r="C298" s="207"/>
      <c r="D298" s="207"/>
      <c r="E298" s="207"/>
      <c r="F298" s="207"/>
      <c r="G298" s="207"/>
      <c r="H298" s="205" t="s">
        <v>79</v>
      </c>
      <c r="I298" s="264">
        <v>4.7</v>
      </c>
      <c r="J298" s="264">
        <v>5</v>
      </c>
      <c r="K298" s="264">
        <v>4.7</v>
      </c>
      <c r="L298" s="264">
        <v>4.8</v>
      </c>
      <c r="M298" s="264">
        <v>5.1</v>
      </c>
      <c r="N298" s="264">
        <v>5.1</v>
      </c>
      <c r="O298" s="264"/>
      <c r="P298" s="264"/>
      <c r="Q298" s="264"/>
      <c r="R298" s="206"/>
      <c r="S298" s="222">
        <f>ROUND((SUM(I298:O298,-(MAX(I298:O298)),-(MIN(I298:O298)))/(JUDGES_COUNT-2))*FIGDD3,4)</f>
        <v>10.78</v>
      </c>
      <c r="T298" s="209"/>
      <c r="V298" s="273"/>
      <c r="W298" s="259">
        <f>W295</f>
        <v>54.8112</v>
      </c>
      <c r="X298" s="257">
        <f>X295</f>
        <v>65</v>
      </c>
      <c r="Y298" s="123"/>
      <c r="AC298" s="168"/>
      <c r="AF298" s="125"/>
    </row>
    <row r="299" spans="1:32" s="115" customFormat="1" ht="17.25" customHeight="1">
      <c r="A299" s="265"/>
      <c r="B299" s="266"/>
      <c r="C299" s="207"/>
      <c r="D299" s="207"/>
      <c r="E299" s="207"/>
      <c r="F299" s="207"/>
      <c r="G299" s="207"/>
      <c r="H299" s="205" t="s">
        <v>80</v>
      </c>
      <c r="I299" s="264">
        <v>5.2</v>
      </c>
      <c r="J299" s="264">
        <v>5.7</v>
      </c>
      <c r="K299" s="264">
        <v>5.8</v>
      </c>
      <c r="L299" s="264">
        <v>5.6</v>
      </c>
      <c r="M299" s="264">
        <v>5.7</v>
      </c>
      <c r="N299" s="264">
        <v>5.5</v>
      </c>
      <c r="O299" s="264"/>
      <c r="P299" s="264"/>
      <c r="Q299" s="264"/>
      <c r="R299" s="207"/>
      <c r="S299" s="222">
        <f>ROUND((SUM(I299:O299,-(MAX(I299:O299)),-(MIN(I299:O299)))/(JUDGES_COUNT-2))*FIGDD4,4)</f>
        <v>12.9375</v>
      </c>
      <c r="T299" s="209"/>
      <c r="V299" s="273"/>
      <c r="W299" s="259">
        <f>W295</f>
        <v>54.8112</v>
      </c>
      <c r="X299" s="257">
        <f>X295</f>
        <v>65</v>
      </c>
      <c r="Y299" s="123"/>
      <c r="AC299" s="168"/>
      <c r="AF299" s="125"/>
    </row>
    <row r="300" spans="1:32" s="115" customFormat="1" ht="17.25" customHeight="1">
      <c r="A300" s="261"/>
      <c r="B300" s="124"/>
      <c r="C300" s="122"/>
      <c r="E300" s="118"/>
      <c r="G300" s="252"/>
      <c r="H300" s="254"/>
      <c r="I300" s="108"/>
      <c r="K300" s="119"/>
      <c r="M300" s="122"/>
      <c r="N300" s="116"/>
      <c r="P300" s="118"/>
      <c r="Q300" s="119"/>
      <c r="V300" s="273"/>
      <c r="W300" s="259">
        <f>W295</f>
        <v>54.8112</v>
      </c>
      <c r="X300" s="257">
        <f>X295</f>
        <v>65</v>
      </c>
      <c r="Y300" s="123"/>
      <c r="AC300" s="168"/>
      <c r="AF300" s="125"/>
    </row>
    <row r="301" spans="1:42" s="115" customFormat="1" ht="17.25" customHeight="1">
      <c r="A301" s="263">
        <v>42</v>
      </c>
      <c r="B301" s="106">
        <v>6</v>
      </c>
      <c r="C301" s="122" t="s">
        <v>88</v>
      </c>
      <c r="E301" s="118"/>
      <c r="G301" s="252" t="s">
        <v>168</v>
      </c>
      <c r="H301" s="254"/>
      <c r="I301" s="108" t="s">
        <v>172</v>
      </c>
      <c r="N301" s="125"/>
      <c r="Q301" s="111"/>
      <c r="R301" s="111"/>
      <c r="S301" s="222">
        <f>SUM(S302:S305)</f>
        <v>53.572500000000005</v>
      </c>
      <c r="T301" s="209"/>
      <c r="U301" s="223">
        <f>ROUND(((SUM(S302:S305))/FIGSDD)*10,4)+SUM(T302:T305)</f>
        <v>54.6658</v>
      </c>
      <c r="V301" s="223">
        <f>ROUND(U301*FIGS_PART,4)</f>
        <v>54.6658</v>
      </c>
      <c r="W301" s="277">
        <f>U301</f>
        <v>54.6658</v>
      </c>
      <c r="X301" s="258">
        <f>[1]!sn_val(B301)</f>
        <v>6</v>
      </c>
      <c r="Y301" s="111">
        <v>7</v>
      </c>
      <c r="Z301" s="113"/>
      <c r="AA301" s="113"/>
      <c r="AB301" s="6"/>
      <c r="AC301" s="113"/>
      <c r="AD301" s="111"/>
      <c r="AE301" s="111"/>
      <c r="AF301" s="112"/>
      <c r="AG301" s="111"/>
      <c r="AH301" s="111"/>
      <c r="AI301" s="111"/>
      <c r="AJ301" s="111"/>
      <c r="AK301" s="269">
        <f>S302</f>
        <v>11.495</v>
      </c>
      <c r="AL301" s="269">
        <f>S303</f>
        <v>18.135</v>
      </c>
      <c r="AM301" s="269">
        <f>S304</f>
        <v>12.155</v>
      </c>
      <c r="AN301" s="269">
        <f>S305</f>
        <v>11.7875</v>
      </c>
      <c r="AO301" s="113"/>
      <c r="AP301" s="113"/>
    </row>
    <row r="302" spans="1:42" s="115" customFormat="1" ht="17.25" customHeight="1">
      <c r="A302" s="265"/>
      <c r="B302" s="266"/>
      <c r="C302" s="207"/>
      <c r="D302" s="207"/>
      <c r="E302" s="207"/>
      <c r="F302" s="207"/>
      <c r="G302" s="207"/>
      <c r="H302" s="205" t="s">
        <v>77</v>
      </c>
      <c r="I302" s="264">
        <v>4.8</v>
      </c>
      <c r="J302" s="264">
        <v>5</v>
      </c>
      <c r="K302" s="264">
        <v>5</v>
      </c>
      <c r="L302" s="264">
        <v>5</v>
      </c>
      <c r="M302" s="264">
        <v>5.9</v>
      </c>
      <c r="N302" s="264">
        <v>5.9</v>
      </c>
      <c r="O302" s="264"/>
      <c r="P302" s="264"/>
      <c r="Q302" s="264"/>
      <c r="R302" s="206"/>
      <c r="S302" s="222">
        <f>ROUND((SUM(I302:O302,-(MAX(I302:O302)),-(MIN(I302:O302)))/(JUDGES_COUNT-2))*FIGDD1,4)</f>
        <v>11.495</v>
      </c>
      <c r="T302" s="209"/>
      <c r="U302" s="111"/>
      <c r="V302" s="274"/>
      <c r="W302" s="260">
        <f>W301</f>
        <v>54.6658</v>
      </c>
      <c r="X302" s="258">
        <f>X301</f>
        <v>6</v>
      </c>
      <c r="Y302" s="111"/>
      <c r="Z302" s="113"/>
      <c r="AA302" s="113"/>
      <c r="AB302" s="6"/>
      <c r="AC302" s="113"/>
      <c r="AD302" s="111"/>
      <c r="AE302" s="111"/>
      <c r="AF302" s="112"/>
      <c r="AG302" s="111"/>
      <c r="AH302" s="111"/>
      <c r="AI302" s="111"/>
      <c r="AJ302" s="111"/>
      <c r="AK302" s="111"/>
      <c r="AL302" s="111"/>
      <c r="AM302" s="111"/>
      <c r="AN302" s="111"/>
      <c r="AO302" s="113"/>
      <c r="AP302" s="113"/>
    </row>
    <row r="303" spans="1:42" s="115" customFormat="1" ht="17.25" customHeight="1">
      <c r="A303" s="267"/>
      <c r="B303" s="233"/>
      <c r="C303" s="207"/>
      <c r="D303" s="207"/>
      <c r="E303" s="207"/>
      <c r="F303" s="207"/>
      <c r="G303" s="207"/>
      <c r="H303" s="205" t="s">
        <v>78</v>
      </c>
      <c r="I303" s="264">
        <v>5.6</v>
      </c>
      <c r="J303" s="264">
        <v>6</v>
      </c>
      <c r="K303" s="264">
        <v>5.5</v>
      </c>
      <c r="L303" s="264">
        <v>5.8</v>
      </c>
      <c r="M303" s="264">
        <v>6</v>
      </c>
      <c r="N303" s="264">
        <v>6</v>
      </c>
      <c r="O303" s="264"/>
      <c r="P303" s="264"/>
      <c r="Q303" s="264"/>
      <c r="R303" s="206"/>
      <c r="S303" s="222">
        <f>ROUND((SUM(I303:O303,-(MAX(I303:O303)),-(MIN(I303:O303)))/(JUDGES_COUNT-2))*FIGDD2,4)</f>
        <v>18.135</v>
      </c>
      <c r="T303" s="209"/>
      <c r="U303" s="111"/>
      <c r="V303" s="274"/>
      <c r="W303" s="260">
        <f>W301</f>
        <v>54.6658</v>
      </c>
      <c r="X303" s="258">
        <f>X301</f>
        <v>6</v>
      </c>
      <c r="Y303" s="111"/>
      <c r="Z303" s="113"/>
      <c r="AA303" s="113"/>
      <c r="AB303" s="6"/>
      <c r="AC303" s="113"/>
      <c r="AD303" s="111"/>
      <c r="AE303" s="111"/>
      <c r="AF303" s="112"/>
      <c r="AG303" s="111"/>
      <c r="AH303" s="111"/>
      <c r="AI303" s="111"/>
      <c r="AJ303" s="111"/>
      <c r="AK303" s="111"/>
      <c r="AL303" s="111"/>
      <c r="AM303" s="111"/>
      <c r="AN303" s="111"/>
      <c r="AO303" s="113"/>
      <c r="AP303" s="113"/>
    </row>
    <row r="304" spans="1:42" s="115" customFormat="1" ht="17.25" customHeight="1">
      <c r="A304" s="265"/>
      <c r="B304" s="266"/>
      <c r="C304" s="207"/>
      <c r="D304" s="207"/>
      <c r="E304" s="207"/>
      <c r="F304" s="207"/>
      <c r="G304" s="207"/>
      <c r="H304" s="205" t="s">
        <v>79</v>
      </c>
      <c r="I304" s="264">
        <v>5</v>
      </c>
      <c r="J304" s="264">
        <v>6</v>
      </c>
      <c r="K304" s="264">
        <v>5.3</v>
      </c>
      <c r="L304" s="264">
        <v>5.6</v>
      </c>
      <c r="M304" s="264">
        <v>5.2</v>
      </c>
      <c r="N304" s="264">
        <v>6</v>
      </c>
      <c r="O304" s="264"/>
      <c r="P304" s="264"/>
      <c r="Q304" s="264"/>
      <c r="R304" s="206"/>
      <c r="S304" s="222">
        <f>ROUND((SUM(I304:O304,-(MAX(I304:O304)),-(MIN(I304:O304)))/(JUDGES_COUNT-2))*FIGDD3,4)</f>
        <v>12.155</v>
      </c>
      <c r="T304" s="209"/>
      <c r="U304" s="111"/>
      <c r="V304" s="274"/>
      <c r="W304" s="260">
        <f>W301</f>
        <v>54.6658</v>
      </c>
      <c r="X304" s="258">
        <f>X301</f>
        <v>6</v>
      </c>
      <c r="Y304" s="111"/>
      <c r="Z304" s="113"/>
      <c r="AA304" s="113"/>
      <c r="AB304" s="6"/>
      <c r="AC304" s="113"/>
      <c r="AD304" s="111"/>
      <c r="AE304" s="111"/>
      <c r="AF304" s="112"/>
      <c r="AG304" s="111"/>
      <c r="AH304" s="111"/>
      <c r="AI304" s="111"/>
      <c r="AJ304" s="111"/>
      <c r="AK304" s="111"/>
      <c r="AL304" s="111"/>
      <c r="AM304" s="111"/>
      <c r="AN304" s="111"/>
      <c r="AO304" s="113"/>
      <c r="AP304" s="113"/>
    </row>
    <row r="305" spans="1:42" s="115" customFormat="1" ht="17.25" customHeight="1">
      <c r="A305" s="265"/>
      <c r="B305" s="266"/>
      <c r="C305" s="207"/>
      <c r="D305" s="207"/>
      <c r="E305" s="207"/>
      <c r="F305" s="207"/>
      <c r="G305" s="207"/>
      <c r="H305" s="205" t="s">
        <v>80</v>
      </c>
      <c r="I305" s="264">
        <v>5.4</v>
      </c>
      <c r="J305" s="264">
        <v>5.4</v>
      </c>
      <c r="K305" s="264">
        <v>4.4</v>
      </c>
      <c r="L305" s="264">
        <v>5.3</v>
      </c>
      <c r="M305" s="264">
        <v>5.3</v>
      </c>
      <c r="N305" s="264">
        <v>4.5</v>
      </c>
      <c r="O305" s="264"/>
      <c r="P305" s="264"/>
      <c r="Q305" s="264"/>
      <c r="R305" s="207"/>
      <c r="S305" s="222">
        <f>ROUND((SUM(I305:O305,-(MAX(I305:O305)),-(MIN(I305:O305)))/(JUDGES_COUNT-2))*FIGDD4,4)</f>
        <v>11.7875</v>
      </c>
      <c r="T305" s="209"/>
      <c r="U305" s="111"/>
      <c r="V305" s="274"/>
      <c r="W305" s="260">
        <f>W301</f>
        <v>54.6658</v>
      </c>
      <c r="X305" s="258">
        <f>X301</f>
        <v>6</v>
      </c>
      <c r="Y305" s="111"/>
      <c r="Z305" s="113"/>
      <c r="AA305" s="113"/>
      <c r="AB305" s="6"/>
      <c r="AC305" s="113"/>
      <c r="AD305" s="111"/>
      <c r="AE305" s="111"/>
      <c r="AF305" s="112"/>
      <c r="AG305" s="111"/>
      <c r="AH305" s="111"/>
      <c r="AI305" s="111"/>
      <c r="AJ305" s="111"/>
      <c r="AK305" s="111"/>
      <c r="AL305" s="111"/>
      <c r="AM305" s="111"/>
      <c r="AN305" s="111"/>
      <c r="AO305" s="113"/>
      <c r="AP305" s="113"/>
    </row>
    <row r="306" spans="1:42" s="115" customFormat="1" ht="17.25" customHeight="1">
      <c r="A306" s="263"/>
      <c r="B306" s="106"/>
      <c r="C306" s="122"/>
      <c r="E306" s="118"/>
      <c r="G306" s="252"/>
      <c r="H306" s="254"/>
      <c r="I306" s="108"/>
      <c r="N306" s="125"/>
      <c r="Q306" s="111"/>
      <c r="R306" s="111"/>
      <c r="S306" s="111"/>
      <c r="T306" s="111"/>
      <c r="U306" s="111"/>
      <c r="V306" s="274"/>
      <c r="W306" s="260">
        <f>W301</f>
        <v>54.6658</v>
      </c>
      <c r="X306" s="258">
        <f>X301</f>
        <v>6</v>
      </c>
      <c r="Y306" s="111"/>
      <c r="Z306" s="113"/>
      <c r="AA306" s="113"/>
      <c r="AB306" s="6"/>
      <c r="AC306" s="113"/>
      <c r="AD306" s="111"/>
      <c r="AE306" s="111"/>
      <c r="AF306" s="112"/>
      <c r="AG306" s="111"/>
      <c r="AH306" s="111"/>
      <c r="AI306" s="111"/>
      <c r="AJ306" s="111"/>
      <c r="AK306" s="111"/>
      <c r="AL306" s="111"/>
      <c r="AM306" s="111"/>
      <c r="AN306" s="111"/>
      <c r="AO306" s="113"/>
      <c r="AP306" s="113"/>
    </row>
    <row r="307" spans="1:40" s="115" customFormat="1" ht="17.25" customHeight="1">
      <c r="A307" s="261">
        <v>43</v>
      </c>
      <c r="B307" s="124">
        <v>38</v>
      </c>
      <c r="C307" s="122" t="s">
        <v>97</v>
      </c>
      <c r="D307" s="113"/>
      <c r="E307" s="118"/>
      <c r="F307" s="113"/>
      <c r="G307" s="252" t="s">
        <v>169</v>
      </c>
      <c r="H307" s="254"/>
      <c r="I307" s="108" t="s">
        <v>172</v>
      </c>
      <c r="K307" s="118"/>
      <c r="M307" s="118"/>
      <c r="N307" s="116"/>
      <c r="P307" s="118"/>
      <c r="Q307" s="119"/>
      <c r="S307" s="222">
        <f>SUM(S308:S311)</f>
        <v>53.0725</v>
      </c>
      <c r="T307" s="209"/>
      <c r="U307" s="223">
        <f>ROUND(((SUM(S308:S311))/FIGSDD)*10,4)+SUM(T308:T311)</f>
        <v>54.1556</v>
      </c>
      <c r="V307" s="223">
        <f>ROUND(U307*FIGS_PART,4)</f>
        <v>54.1556</v>
      </c>
      <c r="W307" s="277">
        <f>U307</f>
        <v>54.1556</v>
      </c>
      <c r="X307" s="257">
        <f>[1]!sn_val(B307)</f>
        <v>38</v>
      </c>
      <c r="Y307" s="123">
        <v>40</v>
      </c>
      <c r="AC307" s="168"/>
      <c r="AF307" s="125"/>
      <c r="AK307" s="268">
        <f>S308</f>
        <v>12.595</v>
      </c>
      <c r="AL307" s="268">
        <f>S309</f>
        <v>14.9575</v>
      </c>
      <c r="AM307" s="268">
        <f>S310</f>
        <v>12.87</v>
      </c>
      <c r="AN307" s="268">
        <f>S311</f>
        <v>12.65</v>
      </c>
    </row>
    <row r="308" spans="1:32" s="115" customFormat="1" ht="17.25" customHeight="1">
      <c r="A308" s="265"/>
      <c r="B308" s="266"/>
      <c r="C308" s="207"/>
      <c r="D308" s="207"/>
      <c r="E308" s="207"/>
      <c r="F308" s="207"/>
      <c r="G308" s="207"/>
      <c r="H308" s="205" t="s">
        <v>77</v>
      </c>
      <c r="I308" s="264">
        <v>5.6</v>
      </c>
      <c r="J308" s="264">
        <v>5.3</v>
      </c>
      <c r="K308" s="264">
        <v>5.5</v>
      </c>
      <c r="L308" s="264">
        <v>5.8</v>
      </c>
      <c r="M308" s="264">
        <v>6</v>
      </c>
      <c r="N308" s="264">
        <v>6</v>
      </c>
      <c r="O308" s="264"/>
      <c r="P308" s="264"/>
      <c r="Q308" s="264"/>
      <c r="R308" s="206"/>
      <c r="S308" s="222">
        <f>ROUND((SUM(I308:O308,-(MAX(I308:O308)),-(MIN(I308:O308)))/(JUDGES_COUNT-2))*FIGDD1,4)</f>
        <v>12.595</v>
      </c>
      <c r="T308" s="209"/>
      <c r="V308" s="273"/>
      <c r="W308" s="259">
        <f>W307</f>
        <v>54.1556</v>
      </c>
      <c r="X308" s="257">
        <f>X307</f>
        <v>38</v>
      </c>
      <c r="Y308" s="123"/>
      <c r="AC308" s="168"/>
      <c r="AF308" s="125"/>
    </row>
    <row r="309" spans="1:32" s="115" customFormat="1" ht="17.25" customHeight="1">
      <c r="A309" s="267"/>
      <c r="B309" s="233"/>
      <c r="C309" s="207"/>
      <c r="D309" s="207"/>
      <c r="E309" s="207"/>
      <c r="F309" s="207"/>
      <c r="G309" s="207"/>
      <c r="H309" s="205" t="s">
        <v>78</v>
      </c>
      <c r="I309" s="264">
        <v>4.8</v>
      </c>
      <c r="J309" s="264">
        <v>5</v>
      </c>
      <c r="K309" s="264">
        <v>5</v>
      </c>
      <c r="L309" s="264">
        <v>4.7</v>
      </c>
      <c r="M309" s="264">
        <v>4.7</v>
      </c>
      <c r="N309" s="264">
        <v>4.8</v>
      </c>
      <c r="O309" s="264"/>
      <c r="P309" s="264"/>
      <c r="Q309" s="264"/>
      <c r="R309" s="206"/>
      <c r="S309" s="222">
        <f>ROUND((SUM(I309:O309,-(MAX(I309:O309)),-(MIN(I309:O309)))/(JUDGES_COUNT-2))*FIGDD2,4)</f>
        <v>14.9575</v>
      </c>
      <c r="T309" s="209"/>
      <c r="V309" s="273"/>
      <c r="W309" s="259">
        <f>W307</f>
        <v>54.1556</v>
      </c>
      <c r="X309" s="257">
        <f>X307</f>
        <v>38</v>
      </c>
      <c r="Y309" s="123"/>
      <c r="AC309" s="168"/>
      <c r="AF309" s="125"/>
    </row>
    <row r="310" spans="1:32" s="115" customFormat="1" ht="17.25" customHeight="1">
      <c r="A310" s="265"/>
      <c r="B310" s="266"/>
      <c r="C310" s="207"/>
      <c r="D310" s="207"/>
      <c r="E310" s="207"/>
      <c r="F310" s="207"/>
      <c r="G310" s="207"/>
      <c r="H310" s="205" t="s">
        <v>79</v>
      </c>
      <c r="I310" s="264">
        <v>5.8</v>
      </c>
      <c r="J310" s="264">
        <v>5.9</v>
      </c>
      <c r="K310" s="264">
        <v>5.7</v>
      </c>
      <c r="L310" s="264">
        <v>5.1</v>
      </c>
      <c r="M310" s="264">
        <v>6.5</v>
      </c>
      <c r="N310" s="264">
        <v>6</v>
      </c>
      <c r="O310" s="264"/>
      <c r="P310" s="264"/>
      <c r="Q310" s="264"/>
      <c r="R310" s="206"/>
      <c r="S310" s="222">
        <f>ROUND((SUM(I310:O310,-(MAX(I310:O310)),-(MIN(I310:O310)))/(JUDGES_COUNT-2))*FIGDD3,4)</f>
        <v>12.87</v>
      </c>
      <c r="T310" s="209"/>
      <c r="V310" s="273"/>
      <c r="W310" s="259">
        <f>W307</f>
        <v>54.1556</v>
      </c>
      <c r="X310" s="257">
        <f>X307</f>
        <v>38</v>
      </c>
      <c r="Y310" s="123"/>
      <c r="AC310" s="168"/>
      <c r="AF310" s="125"/>
    </row>
    <row r="311" spans="1:32" s="115" customFormat="1" ht="17.25" customHeight="1">
      <c r="A311" s="265"/>
      <c r="B311" s="266"/>
      <c r="C311" s="207"/>
      <c r="D311" s="207"/>
      <c r="E311" s="207"/>
      <c r="F311" s="207"/>
      <c r="G311" s="207"/>
      <c r="H311" s="205" t="s">
        <v>80</v>
      </c>
      <c r="I311" s="264">
        <v>5.3</v>
      </c>
      <c r="J311" s="264">
        <v>5.4</v>
      </c>
      <c r="K311" s="264">
        <v>5</v>
      </c>
      <c r="L311" s="264">
        <v>5.3</v>
      </c>
      <c r="M311" s="264">
        <v>6</v>
      </c>
      <c r="N311" s="264">
        <v>6.4</v>
      </c>
      <c r="O311" s="264"/>
      <c r="P311" s="264"/>
      <c r="Q311" s="264"/>
      <c r="R311" s="207"/>
      <c r="S311" s="222">
        <f>ROUND((SUM(I311:O311,-(MAX(I311:O311)),-(MIN(I311:O311)))/(JUDGES_COUNT-2))*FIGDD4,4)</f>
        <v>12.65</v>
      </c>
      <c r="T311" s="209"/>
      <c r="V311" s="273"/>
      <c r="W311" s="259">
        <f>W307</f>
        <v>54.1556</v>
      </c>
      <c r="X311" s="257">
        <f>X307</f>
        <v>38</v>
      </c>
      <c r="Y311" s="123"/>
      <c r="AC311" s="168"/>
      <c r="AF311" s="125"/>
    </row>
    <row r="312" spans="1:32" s="115" customFormat="1" ht="17.25" customHeight="1">
      <c r="A312" s="261"/>
      <c r="B312" s="124"/>
      <c r="C312" s="122"/>
      <c r="D312" s="113"/>
      <c r="E312" s="118"/>
      <c r="F312" s="113"/>
      <c r="G312" s="252"/>
      <c r="H312" s="254"/>
      <c r="I312" s="108"/>
      <c r="K312" s="118"/>
      <c r="M312" s="118"/>
      <c r="N312" s="116"/>
      <c r="P312" s="118"/>
      <c r="Q312" s="119"/>
      <c r="V312" s="273"/>
      <c r="W312" s="259">
        <f>W307</f>
        <v>54.1556</v>
      </c>
      <c r="X312" s="257">
        <f>X307</f>
        <v>38</v>
      </c>
      <c r="Y312" s="123"/>
      <c r="AC312" s="168"/>
      <c r="AF312" s="125"/>
    </row>
    <row r="313" spans="1:40" s="115" customFormat="1" ht="17.25" customHeight="1">
      <c r="A313" s="261">
        <v>44</v>
      </c>
      <c r="B313" s="124">
        <v>58</v>
      </c>
      <c r="C313" s="122" t="s">
        <v>121</v>
      </c>
      <c r="E313" s="118"/>
      <c r="G313" s="252" t="s">
        <v>170</v>
      </c>
      <c r="H313" s="254"/>
      <c r="I313" s="108" t="s">
        <v>174</v>
      </c>
      <c r="K313" s="118"/>
      <c r="M313" s="118"/>
      <c r="N313" s="116"/>
      <c r="P313" s="118"/>
      <c r="Q313" s="119"/>
      <c r="S313" s="222">
        <f>SUM(S314:S317)</f>
        <v>52.92</v>
      </c>
      <c r="T313" s="209"/>
      <c r="U313" s="223">
        <f>ROUND(((SUM(S314:S317))/FIGSDD)*10,4)+SUM(T314:T317)</f>
        <v>54</v>
      </c>
      <c r="V313" s="223">
        <f>ROUND(U313*FIGS_PART,4)</f>
        <v>54</v>
      </c>
      <c r="W313" s="277">
        <f>U313</f>
        <v>54</v>
      </c>
      <c r="X313" s="257">
        <f>[1]!sn_val(B313)</f>
        <v>58</v>
      </c>
      <c r="Y313" s="123">
        <v>80</v>
      </c>
      <c r="AC313" s="168"/>
      <c r="AF313" s="125"/>
      <c r="AK313" s="268">
        <f>S314</f>
        <v>12.705</v>
      </c>
      <c r="AL313" s="268">
        <f>S315</f>
        <v>16.895</v>
      </c>
      <c r="AM313" s="268">
        <f>S316</f>
        <v>11.935</v>
      </c>
      <c r="AN313" s="268">
        <f>S317</f>
        <v>11.385</v>
      </c>
    </row>
    <row r="314" spans="1:32" s="115" customFormat="1" ht="17.25" customHeight="1">
      <c r="A314" s="265"/>
      <c r="B314" s="266"/>
      <c r="C314" s="207"/>
      <c r="D314" s="207"/>
      <c r="E314" s="207"/>
      <c r="F314" s="207"/>
      <c r="G314" s="207"/>
      <c r="H314" s="205" t="s">
        <v>77</v>
      </c>
      <c r="I314" s="264">
        <v>5.8</v>
      </c>
      <c r="J314" s="264">
        <v>5.9</v>
      </c>
      <c r="K314" s="264">
        <v>5.5</v>
      </c>
      <c r="L314" s="264">
        <v>5.7</v>
      </c>
      <c r="M314" s="264">
        <v>5.8</v>
      </c>
      <c r="N314" s="264">
        <v>5.8</v>
      </c>
      <c r="O314" s="264"/>
      <c r="P314" s="264"/>
      <c r="Q314" s="264"/>
      <c r="R314" s="206"/>
      <c r="S314" s="222">
        <f>ROUND((SUM(I314:O314,-(MAX(I314:O314)),-(MIN(I314:O314)))/(JUDGES_COUNT-2))*FIGDD1,4)</f>
        <v>12.705</v>
      </c>
      <c r="T314" s="209"/>
      <c r="V314" s="273"/>
      <c r="W314" s="259">
        <f>W313</f>
        <v>54</v>
      </c>
      <c r="X314" s="257">
        <f>X313</f>
        <v>58</v>
      </c>
      <c r="Y314" s="123"/>
      <c r="AC314" s="168"/>
      <c r="AF314" s="125"/>
    </row>
    <row r="315" spans="1:32" s="115" customFormat="1" ht="17.25" customHeight="1">
      <c r="A315" s="267"/>
      <c r="B315" s="233"/>
      <c r="C315" s="207"/>
      <c r="D315" s="207"/>
      <c r="E315" s="207"/>
      <c r="F315" s="207"/>
      <c r="G315" s="207"/>
      <c r="H315" s="205" t="s">
        <v>78</v>
      </c>
      <c r="I315" s="264">
        <v>5.6</v>
      </c>
      <c r="J315" s="264">
        <v>4.8</v>
      </c>
      <c r="K315" s="264">
        <v>5.5</v>
      </c>
      <c r="L315" s="264">
        <v>5.2</v>
      </c>
      <c r="M315" s="264">
        <v>5.5</v>
      </c>
      <c r="N315" s="264">
        <v>5.6</v>
      </c>
      <c r="O315" s="264"/>
      <c r="P315" s="264"/>
      <c r="Q315" s="264"/>
      <c r="R315" s="206"/>
      <c r="S315" s="222">
        <f>ROUND((SUM(I315:O315,-(MAX(I315:O315)),-(MIN(I315:O315)))/(JUDGES_COUNT-2))*FIGDD2,4)</f>
        <v>16.895</v>
      </c>
      <c r="T315" s="209"/>
      <c r="V315" s="273"/>
      <c r="W315" s="259">
        <f>W313</f>
        <v>54</v>
      </c>
      <c r="X315" s="257">
        <f>X313</f>
        <v>58</v>
      </c>
      <c r="Y315" s="123"/>
      <c r="AC315" s="168"/>
      <c r="AF315" s="125"/>
    </row>
    <row r="316" spans="1:32" s="115" customFormat="1" ht="17.25" customHeight="1">
      <c r="A316" s="265"/>
      <c r="B316" s="266"/>
      <c r="C316" s="207"/>
      <c r="D316" s="207"/>
      <c r="E316" s="207"/>
      <c r="F316" s="207"/>
      <c r="G316" s="207"/>
      <c r="H316" s="205" t="s">
        <v>79</v>
      </c>
      <c r="I316" s="264">
        <v>5.6</v>
      </c>
      <c r="J316" s="264">
        <v>5</v>
      </c>
      <c r="K316" s="264">
        <v>5.7</v>
      </c>
      <c r="L316" s="264">
        <v>5.2</v>
      </c>
      <c r="M316" s="264">
        <v>5.7</v>
      </c>
      <c r="N316" s="264">
        <v>5.2</v>
      </c>
      <c r="O316" s="264"/>
      <c r="P316" s="264"/>
      <c r="Q316" s="264"/>
      <c r="R316" s="206"/>
      <c r="S316" s="222">
        <f>ROUND((SUM(I316:O316,-(MAX(I316:O316)),-(MIN(I316:O316)))/(JUDGES_COUNT-2))*FIGDD3,4)</f>
        <v>11.935</v>
      </c>
      <c r="T316" s="209"/>
      <c r="V316" s="273"/>
      <c r="W316" s="259">
        <f>W313</f>
        <v>54</v>
      </c>
      <c r="X316" s="257">
        <f>X313</f>
        <v>58</v>
      </c>
      <c r="Y316" s="123"/>
      <c r="AC316" s="168"/>
      <c r="AF316" s="125"/>
    </row>
    <row r="317" spans="1:32" s="115" customFormat="1" ht="17.25" customHeight="1">
      <c r="A317" s="265"/>
      <c r="B317" s="266"/>
      <c r="C317" s="207"/>
      <c r="D317" s="207"/>
      <c r="E317" s="207"/>
      <c r="F317" s="207"/>
      <c r="G317" s="207"/>
      <c r="H317" s="205" t="s">
        <v>80</v>
      </c>
      <c r="I317" s="264">
        <v>5.2</v>
      </c>
      <c r="J317" s="264">
        <v>5.2</v>
      </c>
      <c r="K317" s="264">
        <v>4.6</v>
      </c>
      <c r="L317" s="264">
        <v>5</v>
      </c>
      <c r="M317" s="264">
        <v>4.5</v>
      </c>
      <c r="N317" s="264">
        <v>5</v>
      </c>
      <c r="O317" s="264"/>
      <c r="P317" s="264"/>
      <c r="Q317" s="264"/>
      <c r="R317" s="207"/>
      <c r="S317" s="222">
        <f>ROUND((SUM(I317:O317,-(MAX(I317:O317)),-(MIN(I317:O317)))/(JUDGES_COUNT-2))*FIGDD4,4)</f>
        <v>11.385</v>
      </c>
      <c r="T317" s="209"/>
      <c r="V317" s="273"/>
      <c r="W317" s="259">
        <f>W313</f>
        <v>54</v>
      </c>
      <c r="X317" s="257">
        <f>X313</f>
        <v>58</v>
      </c>
      <c r="Y317" s="123"/>
      <c r="AC317" s="168"/>
      <c r="AF317" s="125"/>
    </row>
    <row r="318" spans="1:32" s="115" customFormat="1" ht="17.25" customHeight="1">
      <c r="A318" s="261"/>
      <c r="B318" s="124"/>
      <c r="C318" s="122"/>
      <c r="E318" s="118"/>
      <c r="G318" s="252"/>
      <c r="H318" s="254"/>
      <c r="I318" s="108"/>
      <c r="K318" s="118"/>
      <c r="M318" s="118"/>
      <c r="N318" s="116"/>
      <c r="P318" s="118"/>
      <c r="Q318" s="119"/>
      <c r="V318" s="273"/>
      <c r="W318" s="259">
        <f>W313</f>
        <v>54</v>
      </c>
      <c r="X318" s="257">
        <f>X313</f>
        <v>58</v>
      </c>
      <c r="Y318" s="123"/>
      <c r="AC318" s="168"/>
      <c r="AF318" s="125"/>
    </row>
    <row r="319" spans="1:40" s="115" customFormat="1" ht="17.25" customHeight="1">
      <c r="A319" s="261">
        <v>45</v>
      </c>
      <c r="B319" s="124">
        <v>30</v>
      </c>
      <c r="C319" s="122" t="s">
        <v>93</v>
      </c>
      <c r="E319" s="118"/>
      <c r="G319" s="252" t="s">
        <v>168</v>
      </c>
      <c r="H319" s="254"/>
      <c r="I319" s="108" t="s">
        <v>172</v>
      </c>
      <c r="K319" s="119"/>
      <c r="M319" s="122"/>
      <c r="N319" s="116"/>
      <c r="P319" s="118"/>
      <c r="Q319" s="119"/>
      <c r="S319" s="222">
        <f>SUM(S320:S323)</f>
        <v>52.6625</v>
      </c>
      <c r="T319" s="209"/>
      <c r="U319" s="223">
        <f>ROUND(((SUM(S320:S323))/FIGSDD)*10,4)+SUM(T320:T323)</f>
        <v>53.7372</v>
      </c>
      <c r="V319" s="223">
        <f>ROUND(U319*FIGS_PART,4)</f>
        <v>53.7372</v>
      </c>
      <c r="W319" s="277">
        <f>U319</f>
        <v>53.7372</v>
      </c>
      <c r="X319" s="257">
        <f>[1]!sn_val(B319)</f>
        <v>30</v>
      </c>
      <c r="Y319" s="123">
        <v>41</v>
      </c>
      <c r="AC319" s="168"/>
      <c r="AF319" s="125"/>
      <c r="AG319" s="111"/>
      <c r="AI319" s="111"/>
      <c r="AJ319" s="111"/>
      <c r="AK319" s="269">
        <f>S320</f>
        <v>11.55</v>
      </c>
      <c r="AL319" s="269">
        <f>S321</f>
        <v>16.895</v>
      </c>
      <c r="AM319" s="269">
        <f>S322</f>
        <v>11.165</v>
      </c>
      <c r="AN319" s="268">
        <f>S323</f>
        <v>13.0525</v>
      </c>
    </row>
    <row r="320" spans="1:39" s="115" customFormat="1" ht="17.25" customHeight="1">
      <c r="A320" s="265"/>
      <c r="B320" s="266"/>
      <c r="C320" s="207"/>
      <c r="D320" s="207"/>
      <c r="E320" s="207"/>
      <c r="F320" s="207"/>
      <c r="G320" s="207"/>
      <c r="H320" s="205" t="s">
        <v>77</v>
      </c>
      <c r="I320" s="264">
        <v>5</v>
      </c>
      <c r="J320" s="264">
        <v>5.2</v>
      </c>
      <c r="K320" s="264">
        <v>4.8</v>
      </c>
      <c r="L320" s="264">
        <v>5.4</v>
      </c>
      <c r="M320" s="264">
        <v>5.4</v>
      </c>
      <c r="N320" s="264">
        <v>5.6</v>
      </c>
      <c r="O320" s="264"/>
      <c r="P320" s="264"/>
      <c r="Q320" s="264"/>
      <c r="R320" s="206"/>
      <c r="S320" s="222">
        <f>ROUND((SUM(I320:O320,-(MAX(I320:O320)),-(MIN(I320:O320)))/(JUDGES_COUNT-2))*FIGDD1,4)</f>
        <v>11.55</v>
      </c>
      <c r="T320" s="209"/>
      <c r="V320" s="273"/>
      <c r="W320" s="259">
        <f>W319</f>
        <v>53.7372</v>
      </c>
      <c r="X320" s="257">
        <f>X319</f>
        <v>30</v>
      </c>
      <c r="Y320" s="123"/>
      <c r="AC320" s="168"/>
      <c r="AF320" s="125"/>
      <c r="AG320" s="111"/>
      <c r="AI320" s="111"/>
      <c r="AJ320" s="111"/>
      <c r="AK320" s="111"/>
      <c r="AL320" s="113"/>
      <c r="AM320" s="113"/>
    </row>
    <row r="321" spans="1:39" s="115" customFormat="1" ht="17.25" customHeight="1">
      <c r="A321" s="267"/>
      <c r="B321" s="233"/>
      <c r="C321" s="207"/>
      <c r="D321" s="207"/>
      <c r="E321" s="207"/>
      <c r="F321" s="207"/>
      <c r="G321" s="207"/>
      <c r="H321" s="205" t="s">
        <v>78</v>
      </c>
      <c r="I321" s="264">
        <v>5.3</v>
      </c>
      <c r="J321" s="264">
        <v>5.3</v>
      </c>
      <c r="K321" s="264">
        <v>4.4</v>
      </c>
      <c r="L321" s="264">
        <v>5.6</v>
      </c>
      <c r="M321" s="264">
        <v>6</v>
      </c>
      <c r="N321" s="264">
        <v>5.6</v>
      </c>
      <c r="O321" s="264"/>
      <c r="P321" s="264"/>
      <c r="Q321" s="264"/>
      <c r="R321" s="206"/>
      <c r="S321" s="222">
        <f>ROUND((SUM(I321:O321,-(MAX(I321:O321)),-(MIN(I321:O321)))/(JUDGES_COUNT-2))*FIGDD2,4)</f>
        <v>16.895</v>
      </c>
      <c r="T321" s="209"/>
      <c r="V321" s="273"/>
      <c r="W321" s="259">
        <f>W319</f>
        <v>53.7372</v>
      </c>
      <c r="X321" s="257">
        <f>X319</f>
        <v>30</v>
      </c>
      <c r="Y321" s="123"/>
      <c r="AC321" s="168"/>
      <c r="AF321" s="125"/>
      <c r="AG321" s="111"/>
      <c r="AI321" s="111"/>
      <c r="AJ321" s="111"/>
      <c r="AK321" s="111"/>
      <c r="AL321" s="113"/>
      <c r="AM321" s="113"/>
    </row>
    <row r="322" spans="1:39" s="115" customFormat="1" ht="17.25" customHeight="1">
      <c r="A322" s="265"/>
      <c r="B322" s="266"/>
      <c r="C322" s="207"/>
      <c r="D322" s="207"/>
      <c r="E322" s="207"/>
      <c r="F322" s="207"/>
      <c r="G322" s="207"/>
      <c r="H322" s="205" t="s">
        <v>79</v>
      </c>
      <c r="I322" s="264">
        <v>5</v>
      </c>
      <c r="J322" s="264">
        <v>5.8</v>
      </c>
      <c r="K322" s="264">
        <v>4.8</v>
      </c>
      <c r="L322" s="264">
        <v>4.7</v>
      </c>
      <c r="M322" s="264">
        <v>5</v>
      </c>
      <c r="N322" s="264">
        <v>5.5</v>
      </c>
      <c r="O322" s="264"/>
      <c r="P322" s="264"/>
      <c r="Q322" s="264"/>
      <c r="R322" s="206"/>
      <c r="S322" s="222">
        <f>ROUND((SUM(I322:O322,-(MAX(I322:O322)),-(MIN(I322:O322)))/(JUDGES_COUNT-2))*FIGDD3,4)</f>
        <v>11.165</v>
      </c>
      <c r="T322" s="209"/>
      <c r="V322" s="273"/>
      <c r="W322" s="259">
        <f>W319</f>
        <v>53.7372</v>
      </c>
      <c r="X322" s="257">
        <f>X319</f>
        <v>30</v>
      </c>
      <c r="Y322" s="123"/>
      <c r="AC322" s="168"/>
      <c r="AF322" s="125"/>
      <c r="AG322" s="111"/>
      <c r="AI322" s="111"/>
      <c r="AJ322" s="111"/>
      <c r="AK322" s="111"/>
      <c r="AL322" s="113"/>
      <c r="AM322" s="113"/>
    </row>
    <row r="323" spans="1:39" s="115" customFormat="1" ht="17.25" customHeight="1">
      <c r="A323" s="265"/>
      <c r="B323" s="266"/>
      <c r="C323" s="207"/>
      <c r="D323" s="207"/>
      <c r="E323" s="207"/>
      <c r="F323" s="207"/>
      <c r="G323" s="207"/>
      <c r="H323" s="205" t="s">
        <v>80</v>
      </c>
      <c r="I323" s="264">
        <v>5.4</v>
      </c>
      <c r="J323" s="264">
        <v>5.5</v>
      </c>
      <c r="K323" s="264">
        <v>5.9</v>
      </c>
      <c r="L323" s="264">
        <v>5.5</v>
      </c>
      <c r="M323" s="264">
        <v>5.9</v>
      </c>
      <c r="N323" s="264">
        <v>5.8</v>
      </c>
      <c r="O323" s="264"/>
      <c r="P323" s="264"/>
      <c r="Q323" s="264"/>
      <c r="R323" s="207"/>
      <c r="S323" s="222">
        <f>ROUND((SUM(I323:O323,-(MAX(I323:O323)),-(MIN(I323:O323)))/(JUDGES_COUNT-2))*FIGDD4,4)</f>
        <v>13.0525</v>
      </c>
      <c r="T323" s="209"/>
      <c r="V323" s="273"/>
      <c r="W323" s="259">
        <f>W319</f>
        <v>53.7372</v>
      </c>
      <c r="X323" s="257">
        <f>X319</f>
        <v>30</v>
      </c>
      <c r="Y323" s="123"/>
      <c r="AC323" s="168"/>
      <c r="AF323" s="125"/>
      <c r="AG323" s="111"/>
      <c r="AI323" s="111"/>
      <c r="AJ323" s="111"/>
      <c r="AK323" s="111"/>
      <c r="AL323" s="113"/>
      <c r="AM323" s="113"/>
    </row>
    <row r="324" spans="1:39" s="115" customFormat="1" ht="17.25" customHeight="1">
      <c r="A324" s="261"/>
      <c r="B324" s="124"/>
      <c r="C324" s="122"/>
      <c r="E324" s="118"/>
      <c r="G324" s="252"/>
      <c r="H324" s="254"/>
      <c r="I324" s="108"/>
      <c r="K324" s="119"/>
      <c r="M324" s="122"/>
      <c r="N324" s="116"/>
      <c r="P324" s="118"/>
      <c r="Q324" s="119"/>
      <c r="V324" s="273"/>
      <c r="W324" s="259">
        <f>W319</f>
        <v>53.7372</v>
      </c>
      <c r="X324" s="257">
        <f>X319</f>
        <v>30</v>
      </c>
      <c r="Y324" s="123"/>
      <c r="AC324" s="168"/>
      <c r="AF324" s="125"/>
      <c r="AG324" s="111"/>
      <c r="AI324" s="111"/>
      <c r="AJ324" s="111"/>
      <c r="AK324" s="111"/>
      <c r="AL324" s="113"/>
      <c r="AM324" s="113"/>
    </row>
    <row r="325" spans="1:40" s="115" customFormat="1" ht="17.25" customHeight="1">
      <c r="A325" s="261">
        <v>46</v>
      </c>
      <c r="B325" s="124">
        <v>13</v>
      </c>
      <c r="C325" s="129" t="s">
        <v>96</v>
      </c>
      <c r="D325" s="113"/>
      <c r="E325" s="107"/>
      <c r="F325" s="113"/>
      <c r="G325" s="220" t="s">
        <v>169</v>
      </c>
      <c r="H325" s="253"/>
      <c r="I325" s="108" t="s">
        <v>172</v>
      </c>
      <c r="K325" s="118"/>
      <c r="M325" s="118"/>
      <c r="N325" s="116"/>
      <c r="P325" s="118"/>
      <c r="Q325" s="119"/>
      <c r="S325" s="222">
        <f>SUM(S326:S329)</f>
        <v>52.5975</v>
      </c>
      <c r="T325" s="209"/>
      <c r="U325" s="223">
        <f>ROUND(((SUM(S326:S329))/FIGSDD)*10,4)+SUM(T326:T329)</f>
        <v>53.6709</v>
      </c>
      <c r="V325" s="223">
        <f>ROUND(U325*FIGS_PART,4)</f>
        <v>53.6709</v>
      </c>
      <c r="W325" s="277">
        <f>U325</f>
        <v>53.6709</v>
      </c>
      <c r="X325" s="257">
        <f>[1]!sn_val(B325)</f>
        <v>13</v>
      </c>
      <c r="Y325" s="123">
        <v>81</v>
      </c>
      <c r="AC325" s="168"/>
      <c r="AF325" s="125"/>
      <c r="AK325" s="268">
        <f>S326</f>
        <v>11.385</v>
      </c>
      <c r="AL325" s="268">
        <f>S327</f>
        <v>17.825</v>
      </c>
      <c r="AM325" s="268">
        <f>S328</f>
        <v>11.715</v>
      </c>
      <c r="AN325" s="268">
        <f>S329</f>
        <v>11.6725</v>
      </c>
    </row>
    <row r="326" spans="1:32" s="115" customFormat="1" ht="17.25" customHeight="1">
      <c r="A326" s="265"/>
      <c r="B326" s="266"/>
      <c r="C326" s="207"/>
      <c r="D326" s="207"/>
      <c r="E326" s="207"/>
      <c r="F326" s="207"/>
      <c r="G326" s="207"/>
      <c r="H326" s="205" t="s">
        <v>77</v>
      </c>
      <c r="I326" s="264">
        <v>5.1</v>
      </c>
      <c r="J326" s="264">
        <v>4.9</v>
      </c>
      <c r="K326" s="264">
        <v>5.2</v>
      </c>
      <c r="L326" s="264">
        <v>5</v>
      </c>
      <c r="M326" s="264">
        <v>5.4</v>
      </c>
      <c r="N326" s="264">
        <v>5.4</v>
      </c>
      <c r="O326" s="264"/>
      <c r="P326" s="264"/>
      <c r="Q326" s="264"/>
      <c r="R326" s="206"/>
      <c r="S326" s="222">
        <f>ROUND((SUM(I326:O326,-(MAX(I326:O326)),-(MIN(I326:O326)))/(JUDGES_COUNT-2))*FIGDD1,4)</f>
        <v>11.385</v>
      </c>
      <c r="T326" s="209"/>
      <c r="V326" s="273"/>
      <c r="W326" s="259">
        <f>W325</f>
        <v>53.6709</v>
      </c>
      <c r="X326" s="257">
        <f>X325</f>
        <v>13</v>
      </c>
      <c r="Y326" s="123"/>
      <c r="AC326" s="168"/>
      <c r="AF326" s="125"/>
    </row>
    <row r="327" spans="1:32" s="115" customFormat="1" ht="17.25" customHeight="1">
      <c r="A327" s="267"/>
      <c r="B327" s="233"/>
      <c r="C327" s="207"/>
      <c r="D327" s="207"/>
      <c r="E327" s="207"/>
      <c r="F327" s="207"/>
      <c r="G327" s="207"/>
      <c r="H327" s="205" t="s">
        <v>78</v>
      </c>
      <c r="I327" s="264">
        <v>5.7</v>
      </c>
      <c r="J327" s="264">
        <v>6</v>
      </c>
      <c r="K327" s="264">
        <v>5.2</v>
      </c>
      <c r="L327" s="264">
        <v>5.8</v>
      </c>
      <c r="M327" s="264">
        <v>6</v>
      </c>
      <c r="N327" s="264">
        <v>5.5</v>
      </c>
      <c r="O327" s="264"/>
      <c r="P327" s="264"/>
      <c r="Q327" s="264"/>
      <c r="R327" s="206"/>
      <c r="S327" s="222">
        <f>ROUND((SUM(I327:O327,-(MAX(I327:O327)),-(MIN(I327:O327)))/(JUDGES_COUNT-2))*FIGDD2,4)</f>
        <v>17.825</v>
      </c>
      <c r="T327" s="209"/>
      <c r="V327" s="273"/>
      <c r="W327" s="259">
        <f>W325</f>
        <v>53.6709</v>
      </c>
      <c r="X327" s="257">
        <f>X325</f>
        <v>13</v>
      </c>
      <c r="Y327" s="123"/>
      <c r="AC327" s="168"/>
      <c r="AF327" s="125"/>
    </row>
    <row r="328" spans="1:32" s="115" customFormat="1" ht="17.25" customHeight="1">
      <c r="A328" s="265"/>
      <c r="B328" s="266"/>
      <c r="C328" s="207"/>
      <c r="D328" s="207"/>
      <c r="E328" s="207"/>
      <c r="F328" s="207"/>
      <c r="G328" s="207"/>
      <c r="H328" s="205" t="s">
        <v>79</v>
      </c>
      <c r="I328" s="264">
        <v>5.3</v>
      </c>
      <c r="J328" s="264">
        <v>5.7</v>
      </c>
      <c r="K328" s="264">
        <v>5.4</v>
      </c>
      <c r="L328" s="264">
        <v>5</v>
      </c>
      <c r="M328" s="264">
        <v>5</v>
      </c>
      <c r="N328" s="264">
        <v>5.6</v>
      </c>
      <c r="O328" s="264"/>
      <c r="P328" s="264"/>
      <c r="Q328" s="264"/>
      <c r="R328" s="206"/>
      <c r="S328" s="222">
        <f>ROUND((SUM(I328:O328,-(MAX(I328:O328)),-(MIN(I328:O328)))/(JUDGES_COUNT-2))*FIGDD3,4)</f>
        <v>11.715</v>
      </c>
      <c r="T328" s="209"/>
      <c r="V328" s="273"/>
      <c r="W328" s="259">
        <f>W325</f>
        <v>53.6709</v>
      </c>
      <c r="X328" s="257">
        <f>X325</f>
        <v>13</v>
      </c>
      <c r="Y328" s="123"/>
      <c r="AC328" s="168"/>
      <c r="AF328" s="125"/>
    </row>
    <row r="329" spans="1:32" s="115" customFormat="1" ht="17.25" customHeight="1">
      <c r="A329" s="265"/>
      <c r="B329" s="266"/>
      <c r="C329" s="207"/>
      <c r="D329" s="207"/>
      <c r="E329" s="207"/>
      <c r="F329" s="207"/>
      <c r="G329" s="207"/>
      <c r="H329" s="205" t="s">
        <v>80</v>
      </c>
      <c r="I329" s="264">
        <v>5.3</v>
      </c>
      <c r="J329" s="264">
        <v>5.3</v>
      </c>
      <c r="K329" s="264">
        <v>4.9</v>
      </c>
      <c r="L329" s="264">
        <v>5</v>
      </c>
      <c r="M329" s="264">
        <v>5</v>
      </c>
      <c r="N329" s="264">
        <v>5</v>
      </c>
      <c r="O329" s="264"/>
      <c r="P329" s="264"/>
      <c r="Q329" s="264"/>
      <c r="R329" s="207"/>
      <c r="S329" s="222">
        <f>ROUND((SUM(I329:O329,-(MAX(I329:O329)),-(MIN(I329:O329)))/(JUDGES_COUNT-2))*FIGDD4,4)</f>
        <v>11.6725</v>
      </c>
      <c r="T329" s="209"/>
      <c r="V329" s="273"/>
      <c r="W329" s="259">
        <f>W325</f>
        <v>53.6709</v>
      </c>
      <c r="X329" s="257">
        <f>X325</f>
        <v>13</v>
      </c>
      <c r="Y329" s="123"/>
      <c r="AC329" s="168"/>
      <c r="AF329" s="125"/>
    </row>
    <row r="330" spans="1:32" s="115" customFormat="1" ht="17.25" customHeight="1">
      <c r="A330" s="261"/>
      <c r="B330" s="124"/>
      <c r="C330" s="129"/>
      <c r="D330" s="113"/>
      <c r="E330" s="107"/>
      <c r="F330" s="113"/>
      <c r="G330" s="220"/>
      <c r="H330" s="253"/>
      <c r="I330" s="108"/>
      <c r="K330" s="118"/>
      <c r="M330" s="118"/>
      <c r="N330" s="116"/>
      <c r="P330" s="118"/>
      <c r="Q330" s="119"/>
      <c r="V330" s="273"/>
      <c r="W330" s="259">
        <f>W325</f>
        <v>53.6709</v>
      </c>
      <c r="X330" s="257">
        <f>X325</f>
        <v>13</v>
      </c>
      <c r="Y330" s="123"/>
      <c r="AC330" s="168"/>
      <c r="AF330" s="125"/>
    </row>
    <row r="331" spans="1:40" s="115" customFormat="1" ht="17.25" customHeight="1">
      <c r="A331" s="261">
        <v>47</v>
      </c>
      <c r="B331" s="124">
        <v>69</v>
      </c>
      <c r="C331" s="118" t="s">
        <v>163</v>
      </c>
      <c r="E331" s="118"/>
      <c r="G331" s="252" t="s">
        <v>169</v>
      </c>
      <c r="H331" s="254"/>
      <c r="I331" s="108" t="s">
        <v>178</v>
      </c>
      <c r="K331" s="118"/>
      <c r="M331" s="118"/>
      <c r="N331" s="116"/>
      <c r="P331" s="118"/>
      <c r="Q331" s="130"/>
      <c r="S331" s="222">
        <f>SUM(S332:S335)</f>
        <v>52.3275</v>
      </c>
      <c r="T331" s="209"/>
      <c r="U331" s="223">
        <f>ROUND(((SUM(S332:S335))/FIGSDD)*10,4)+SUM(T332:T335)</f>
        <v>53.3954</v>
      </c>
      <c r="V331" s="223">
        <f>ROUND(U331*FIGS_PART,4)</f>
        <v>53.3954</v>
      </c>
      <c r="W331" s="277">
        <f>U331</f>
        <v>53.3954</v>
      </c>
      <c r="X331" s="257">
        <f>[1]!sn_val(B331)</f>
        <v>69</v>
      </c>
      <c r="Y331" s="123">
        <v>5</v>
      </c>
      <c r="AC331" s="168"/>
      <c r="AF331" s="125"/>
      <c r="AK331" s="268">
        <f>S332</f>
        <v>11.11</v>
      </c>
      <c r="AL331" s="268">
        <f>S333</f>
        <v>17.2825</v>
      </c>
      <c r="AM331" s="268">
        <f>S334</f>
        <v>11.055</v>
      </c>
      <c r="AN331" s="268">
        <f>S335</f>
        <v>12.88</v>
      </c>
    </row>
    <row r="332" spans="1:32" s="115" customFormat="1" ht="17.25" customHeight="1">
      <c r="A332" s="265"/>
      <c r="B332" s="266"/>
      <c r="C332" s="207"/>
      <c r="D332" s="207"/>
      <c r="E332" s="207"/>
      <c r="F332" s="207"/>
      <c r="G332" s="207"/>
      <c r="H332" s="205" t="s">
        <v>77</v>
      </c>
      <c r="I332" s="264">
        <v>4.8</v>
      </c>
      <c r="J332" s="264">
        <v>5</v>
      </c>
      <c r="K332" s="264">
        <v>5</v>
      </c>
      <c r="L332" s="264">
        <v>5.3</v>
      </c>
      <c r="M332" s="264">
        <v>5.6</v>
      </c>
      <c r="N332" s="264">
        <v>4.9</v>
      </c>
      <c r="O332" s="264"/>
      <c r="P332" s="264"/>
      <c r="Q332" s="264"/>
      <c r="R332" s="206"/>
      <c r="S332" s="222">
        <f>ROUND((SUM(I332:O332,-(MAX(I332:O332)),-(MIN(I332:O332)))/(JUDGES_COUNT-2))*FIGDD1,4)</f>
        <v>11.11</v>
      </c>
      <c r="T332" s="209"/>
      <c r="V332" s="273"/>
      <c r="W332" s="259">
        <f>W331</f>
        <v>53.3954</v>
      </c>
      <c r="X332" s="257">
        <f>X331</f>
        <v>69</v>
      </c>
      <c r="Y332" s="123"/>
      <c r="AC332" s="168"/>
      <c r="AF332" s="125"/>
    </row>
    <row r="333" spans="1:32" s="115" customFormat="1" ht="17.25" customHeight="1">
      <c r="A333" s="267"/>
      <c r="B333" s="233"/>
      <c r="C333" s="207"/>
      <c r="D333" s="207"/>
      <c r="E333" s="207"/>
      <c r="F333" s="207"/>
      <c r="G333" s="207"/>
      <c r="H333" s="205" t="s">
        <v>78</v>
      </c>
      <c r="I333" s="264">
        <v>5.5</v>
      </c>
      <c r="J333" s="264">
        <v>5.3</v>
      </c>
      <c r="K333" s="264">
        <v>5.7</v>
      </c>
      <c r="L333" s="264">
        <v>5.6</v>
      </c>
      <c r="M333" s="264">
        <v>5.6</v>
      </c>
      <c r="N333" s="264">
        <v>5.6</v>
      </c>
      <c r="O333" s="264"/>
      <c r="P333" s="264"/>
      <c r="Q333" s="264"/>
      <c r="R333" s="206"/>
      <c r="S333" s="222">
        <f>ROUND((SUM(I333:O333,-(MAX(I333:O333)),-(MIN(I333:O333)))/(JUDGES_COUNT-2))*FIGDD2,4)</f>
        <v>17.2825</v>
      </c>
      <c r="T333" s="209"/>
      <c r="V333" s="273"/>
      <c r="W333" s="259">
        <f>W331</f>
        <v>53.3954</v>
      </c>
      <c r="X333" s="257">
        <f>X331</f>
        <v>69</v>
      </c>
      <c r="Y333" s="123"/>
      <c r="AC333" s="168"/>
      <c r="AF333" s="125"/>
    </row>
    <row r="334" spans="1:32" s="115" customFormat="1" ht="17.25" customHeight="1">
      <c r="A334" s="265"/>
      <c r="B334" s="266"/>
      <c r="C334" s="207"/>
      <c r="D334" s="207"/>
      <c r="E334" s="207"/>
      <c r="F334" s="207"/>
      <c r="G334" s="207"/>
      <c r="H334" s="205" t="s">
        <v>79</v>
      </c>
      <c r="I334" s="264">
        <v>5</v>
      </c>
      <c r="J334" s="264">
        <v>5</v>
      </c>
      <c r="K334" s="264">
        <v>5.5</v>
      </c>
      <c r="L334" s="264">
        <v>5.2</v>
      </c>
      <c r="M334" s="264">
        <v>4.9</v>
      </c>
      <c r="N334" s="264">
        <v>4.7</v>
      </c>
      <c r="O334" s="264"/>
      <c r="P334" s="264"/>
      <c r="Q334" s="264"/>
      <c r="R334" s="206"/>
      <c r="S334" s="222">
        <f>ROUND((SUM(I334:O334,-(MAX(I334:O334)),-(MIN(I334:O334)))/(JUDGES_COUNT-2))*FIGDD3,4)</f>
        <v>11.055</v>
      </c>
      <c r="T334" s="209"/>
      <c r="V334" s="273"/>
      <c r="W334" s="259">
        <f>W331</f>
        <v>53.3954</v>
      </c>
      <c r="X334" s="257">
        <f>X331</f>
        <v>69</v>
      </c>
      <c r="Y334" s="123"/>
      <c r="AC334" s="168"/>
      <c r="AF334" s="125"/>
    </row>
    <row r="335" spans="1:32" s="115" customFormat="1" ht="17.25" customHeight="1">
      <c r="A335" s="265"/>
      <c r="B335" s="266"/>
      <c r="C335" s="207"/>
      <c r="D335" s="207"/>
      <c r="E335" s="207"/>
      <c r="F335" s="207"/>
      <c r="G335" s="207"/>
      <c r="H335" s="205" t="s">
        <v>80</v>
      </c>
      <c r="I335" s="264">
        <v>5.5</v>
      </c>
      <c r="J335" s="264">
        <v>5.7</v>
      </c>
      <c r="K335" s="264">
        <v>5.5</v>
      </c>
      <c r="L335" s="264">
        <v>5.4</v>
      </c>
      <c r="M335" s="264">
        <v>5.7</v>
      </c>
      <c r="N335" s="264">
        <v>6</v>
      </c>
      <c r="O335" s="264"/>
      <c r="P335" s="264"/>
      <c r="Q335" s="264"/>
      <c r="R335" s="207"/>
      <c r="S335" s="222">
        <f>ROUND((SUM(I335:O335,-(MAX(I335:O335)),-(MIN(I335:O335)))/(JUDGES_COUNT-2))*FIGDD4,4)</f>
        <v>12.88</v>
      </c>
      <c r="T335" s="209"/>
      <c r="V335" s="273"/>
      <c r="W335" s="259">
        <f>W331</f>
        <v>53.3954</v>
      </c>
      <c r="X335" s="257">
        <f>X331</f>
        <v>69</v>
      </c>
      <c r="Y335" s="123"/>
      <c r="AC335" s="168"/>
      <c r="AF335" s="125"/>
    </row>
    <row r="336" spans="1:32" s="115" customFormat="1" ht="17.25" customHeight="1">
      <c r="A336" s="261"/>
      <c r="B336" s="124"/>
      <c r="C336" s="118"/>
      <c r="E336" s="118"/>
      <c r="G336" s="252"/>
      <c r="H336" s="254"/>
      <c r="I336" s="108"/>
      <c r="K336" s="118"/>
      <c r="M336" s="118"/>
      <c r="N336" s="116"/>
      <c r="P336" s="118"/>
      <c r="Q336" s="130"/>
      <c r="V336" s="273"/>
      <c r="W336" s="259">
        <f>W331</f>
        <v>53.3954</v>
      </c>
      <c r="X336" s="257">
        <f>X331</f>
        <v>69</v>
      </c>
      <c r="Y336" s="123"/>
      <c r="AC336" s="168"/>
      <c r="AF336" s="125"/>
    </row>
    <row r="337" spans="1:40" s="115" customFormat="1" ht="17.25" customHeight="1">
      <c r="A337" s="261">
        <v>48</v>
      </c>
      <c r="B337" s="124">
        <v>45</v>
      </c>
      <c r="C337" s="129" t="s">
        <v>103</v>
      </c>
      <c r="D337" s="113"/>
      <c r="E337" s="107"/>
      <c r="F337" s="113"/>
      <c r="G337" s="220" t="s">
        <v>170</v>
      </c>
      <c r="H337" s="253"/>
      <c r="I337" s="108" t="s">
        <v>172</v>
      </c>
      <c r="K337" s="118"/>
      <c r="M337" s="118"/>
      <c r="N337" s="116"/>
      <c r="P337" s="118"/>
      <c r="Q337" s="119"/>
      <c r="S337" s="222">
        <f>SUM(S338:S341)</f>
        <v>52.199999999999996</v>
      </c>
      <c r="T337" s="209"/>
      <c r="U337" s="223">
        <f>ROUND(((SUM(S338:S341))/FIGSDD)*10,4)+SUM(T338:T341)</f>
        <v>53.2653</v>
      </c>
      <c r="V337" s="223">
        <f>ROUND(U337*FIGS_PART,4)</f>
        <v>53.2653</v>
      </c>
      <c r="W337" s="277">
        <f>U337</f>
        <v>53.2653</v>
      </c>
      <c r="X337" s="257">
        <f>[1]!sn_val(B337)</f>
        <v>45</v>
      </c>
      <c r="Y337" s="123">
        <v>3</v>
      </c>
      <c r="AC337" s="168"/>
      <c r="AF337" s="125"/>
      <c r="AK337" s="268">
        <f>S338</f>
        <v>11.22</v>
      </c>
      <c r="AL337" s="268">
        <f>S339</f>
        <v>17.2825</v>
      </c>
      <c r="AM337" s="268">
        <f>S340</f>
        <v>11.22</v>
      </c>
      <c r="AN337" s="268">
        <f>S341</f>
        <v>12.4775</v>
      </c>
    </row>
    <row r="338" spans="1:32" s="115" customFormat="1" ht="17.25" customHeight="1">
      <c r="A338" s="265"/>
      <c r="B338" s="266"/>
      <c r="C338" s="207"/>
      <c r="D338" s="207"/>
      <c r="E338" s="207"/>
      <c r="F338" s="207"/>
      <c r="G338" s="207"/>
      <c r="H338" s="205" t="s">
        <v>77</v>
      </c>
      <c r="I338" s="264">
        <v>5.6</v>
      </c>
      <c r="J338" s="264">
        <v>5.7</v>
      </c>
      <c r="K338" s="264">
        <v>4.8</v>
      </c>
      <c r="L338" s="264">
        <v>5</v>
      </c>
      <c r="M338" s="264">
        <v>4.3</v>
      </c>
      <c r="N338" s="264">
        <v>5</v>
      </c>
      <c r="O338" s="264"/>
      <c r="P338" s="264"/>
      <c r="Q338" s="264"/>
      <c r="R338" s="206"/>
      <c r="S338" s="222">
        <f>ROUND((SUM(I338:O338,-(MAX(I338:O338)),-(MIN(I338:O338)))/(JUDGES_COUNT-2))*FIGDD1,4)</f>
        <v>11.22</v>
      </c>
      <c r="T338" s="209"/>
      <c r="V338" s="273"/>
      <c r="W338" s="259">
        <f>W337</f>
        <v>53.2653</v>
      </c>
      <c r="X338" s="257">
        <f>X337</f>
        <v>45</v>
      </c>
      <c r="Y338" s="123"/>
      <c r="AC338" s="168"/>
      <c r="AF338" s="125"/>
    </row>
    <row r="339" spans="1:32" s="115" customFormat="1" ht="17.25" customHeight="1">
      <c r="A339" s="267"/>
      <c r="B339" s="233"/>
      <c r="C339" s="207"/>
      <c r="D339" s="207"/>
      <c r="E339" s="207"/>
      <c r="F339" s="207"/>
      <c r="G339" s="207"/>
      <c r="H339" s="205" t="s">
        <v>78</v>
      </c>
      <c r="I339" s="264">
        <v>5.5</v>
      </c>
      <c r="J339" s="264">
        <v>5.7</v>
      </c>
      <c r="K339" s="264">
        <v>5.7</v>
      </c>
      <c r="L339" s="264">
        <v>5.6</v>
      </c>
      <c r="M339" s="264">
        <v>5.5</v>
      </c>
      <c r="N339" s="264">
        <v>5.4</v>
      </c>
      <c r="O339" s="264"/>
      <c r="P339" s="264"/>
      <c r="Q339" s="264"/>
      <c r="R339" s="206"/>
      <c r="S339" s="222">
        <f>ROUND((SUM(I339:O339,-(MAX(I339:O339)),-(MIN(I339:O339)))/(JUDGES_COUNT-2))*FIGDD2,4)</f>
        <v>17.2825</v>
      </c>
      <c r="T339" s="209"/>
      <c r="V339" s="273"/>
      <c r="W339" s="259">
        <f>W337</f>
        <v>53.2653</v>
      </c>
      <c r="X339" s="257">
        <f>X337</f>
        <v>45</v>
      </c>
      <c r="Y339" s="123"/>
      <c r="AC339" s="168"/>
      <c r="AF339" s="125"/>
    </row>
    <row r="340" spans="1:32" s="115" customFormat="1" ht="17.25" customHeight="1">
      <c r="A340" s="265"/>
      <c r="B340" s="266"/>
      <c r="C340" s="207"/>
      <c r="D340" s="207"/>
      <c r="E340" s="207"/>
      <c r="F340" s="207"/>
      <c r="G340" s="207"/>
      <c r="H340" s="205" t="s">
        <v>79</v>
      </c>
      <c r="I340" s="264">
        <v>5.2</v>
      </c>
      <c r="J340" s="264">
        <v>5.2</v>
      </c>
      <c r="K340" s="264">
        <v>5.2</v>
      </c>
      <c r="L340" s="264">
        <v>5</v>
      </c>
      <c r="M340" s="264">
        <v>5</v>
      </c>
      <c r="N340" s="264">
        <v>4.5</v>
      </c>
      <c r="O340" s="264"/>
      <c r="P340" s="264"/>
      <c r="Q340" s="264"/>
      <c r="R340" s="206"/>
      <c r="S340" s="222">
        <f>ROUND((SUM(I340:O340,-(MAX(I340:O340)),-(MIN(I340:O340)))/(JUDGES_COUNT-2))*FIGDD3,4)</f>
        <v>11.22</v>
      </c>
      <c r="T340" s="209"/>
      <c r="V340" s="273"/>
      <c r="W340" s="259">
        <f>W337</f>
        <v>53.2653</v>
      </c>
      <c r="X340" s="257">
        <f>X337</f>
        <v>45</v>
      </c>
      <c r="Y340" s="123"/>
      <c r="AC340" s="168"/>
      <c r="AF340" s="125"/>
    </row>
    <row r="341" spans="1:32" s="115" customFormat="1" ht="17.25" customHeight="1">
      <c r="A341" s="265"/>
      <c r="B341" s="266"/>
      <c r="C341" s="207"/>
      <c r="D341" s="207"/>
      <c r="E341" s="207"/>
      <c r="F341" s="207"/>
      <c r="G341" s="207"/>
      <c r="H341" s="205" t="s">
        <v>80</v>
      </c>
      <c r="I341" s="264">
        <v>5.3</v>
      </c>
      <c r="J341" s="264">
        <v>5.5</v>
      </c>
      <c r="K341" s="264">
        <v>5.5</v>
      </c>
      <c r="L341" s="264">
        <v>5.4</v>
      </c>
      <c r="M341" s="264">
        <v>5.4</v>
      </c>
      <c r="N341" s="264">
        <v>5.4</v>
      </c>
      <c r="O341" s="264"/>
      <c r="P341" s="264"/>
      <c r="Q341" s="264"/>
      <c r="R341" s="207"/>
      <c r="S341" s="222">
        <f>ROUND((SUM(I341:O341,-(MAX(I341:O341)),-(MIN(I341:O341)))/(JUDGES_COUNT-2))*FIGDD4,4)</f>
        <v>12.4775</v>
      </c>
      <c r="T341" s="209"/>
      <c r="V341" s="273"/>
      <c r="W341" s="259">
        <f>W337</f>
        <v>53.2653</v>
      </c>
      <c r="X341" s="257">
        <f>X337</f>
        <v>45</v>
      </c>
      <c r="Y341" s="123"/>
      <c r="AC341" s="168"/>
      <c r="AF341" s="125"/>
    </row>
    <row r="342" spans="1:32" s="115" customFormat="1" ht="17.25" customHeight="1">
      <c r="A342" s="261"/>
      <c r="B342" s="124"/>
      <c r="C342" s="129"/>
      <c r="D342" s="113"/>
      <c r="E342" s="107"/>
      <c r="F342" s="113"/>
      <c r="G342" s="220"/>
      <c r="H342" s="253"/>
      <c r="I342" s="108"/>
      <c r="K342" s="118"/>
      <c r="M342" s="118"/>
      <c r="N342" s="116"/>
      <c r="P342" s="118"/>
      <c r="Q342" s="119"/>
      <c r="V342" s="273"/>
      <c r="W342" s="259">
        <f>W337</f>
        <v>53.2653</v>
      </c>
      <c r="X342" s="257">
        <f>X337</f>
        <v>45</v>
      </c>
      <c r="Y342" s="123"/>
      <c r="AC342" s="168"/>
      <c r="AF342" s="125"/>
    </row>
    <row r="343" spans="1:40" s="115" customFormat="1" ht="17.25" customHeight="1">
      <c r="A343" s="261">
        <v>48</v>
      </c>
      <c r="B343" s="124">
        <v>64</v>
      </c>
      <c r="C343" s="122" t="s">
        <v>106</v>
      </c>
      <c r="E343" s="118"/>
      <c r="G343" s="252" t="s">
        <v>171</v>
      </c>
      <c r="H343" s="254"/>
      <c r="I343" s="108" t="s">
        <v>173</v>
      </c>
      <c r="K343" s="118"/>
      <c r="M343" s="118"/>
      <c r="N343" s="116"/>
      <c r="P343" s="118"/>
      <c r="Q343" s="119"/>
      <c r="S343" s="222">
        <f>SUM(S344:S347)</f>
        <v>52.2</v>
      </c>
      <c r="T343" s="209"/>
      <c r="U343" s="223">
        <f>ROUND(((SUM(S344:S347))/FIGSDD)*10,4)+SUM(T344:T347)</f>
        <v>53.2653</v>
      </c>
      <c r="V343" s="223">
        <f>ROUND(U343*FIGS_PART,4)</f>
        <v>53.2653</v>
      </c>
      <c r="W343" s="277">
        <f>U343</f>
        <v>53.2653</v>
      </c>
      <c r="X343" s="257">
        <f>[1]!sn_val(B343)</f>
        <v>64</v>
      </c>
      <c r="Y343" s="123">
        <v>75</v>
      </c>
      <c r="AC343" s="168"/>
      <c r="AF343" s="125"/>
      <c r="AK343" s="268">
        <f>S344</f>
        <v>11.935</v>
      </c>
      <c r="AL343" s="268">
        <f>S345</f>
        <v>17.1275</v>
      </c>
      <c r="AM343" s="268">
        <f>S346</f>
        <v>10.89</v>
      </c>
      <c r="AN343" s="268">
        <f>S347</f>
        <v>12.2475</v>
      </c>
    </row>
    <row r="344" spans="1:32" s="115" customFormat="1" ht="17.25" customHeight="1">
      <c r="A344" s="265"/>
      <c r="B344" s="266"/>
      <c r="C344" s="207"/>
      <c r="D344" s="207"/>
      <c r="E344" s="207"/>
      <c r="F344" s="207"/>
      <c r="G344" s="207"/>
      <c r="H344" s="205" t="s">
        <v>77</v>
      </c>
      <c r="I344" s="264">
        <v>5.6</v>
      </c>
      <c r="J344" s="264">
        <v>4.9</v>
      </c>
      <c r="K344" s="264">
        <v>5.5</v>
      </c>
      <c r="L344" s="264">
        <v>5.5</v>
      </c>
      <c r="M344" s="264">
        <v>5.2</v>
      </c>
      <c r="N344" s="264">
        <v>5.5</v>
      </c>
      <c r="O344" s="264"/>
      <c r="P344" s="264"/>
      <c r="Q344" s="264"/>
      <c r="R344" s="206"/>
      <c r="S344" s="222">
        <f>ROUND((SUM(I344:O344,-(MAX(I344:O344)),-(MIN(I344:O344)))/(JUDGES_COUNT-2))*FIGDD1,4)</f>
        <v>11.935</v>
      </c>
      <c r="T344" s="209"/>
      <c r="V344" s="273"/>
      <c r="W344" s="259">
        <f>W343</f>
        <v>53.2653</v>
      </c>
      <c r="X344" s="257">
        <f>X343</f>
        <v>64</v>
      </c>
      <c r="Y344" s="123"/>
      <c r="AC344" s="168"/>
      <c r="AF344" s="125"/>
    </row>
    <row r="345" spans="1:32" s="115" customFormat="1" ht="17.25" customHeight="1">
      <c r="A345" s="267"/>
      <c r="B345" s="233"/>
      <c r="C345" s="207"/>
      <c r="D345" s="207"/>
      <c r="E345" s="207"/>
      <c r="F345" s="207"/>
      <c r="G345" s="207"/>
      <c r="H345" s="205" t="s">
        <v>78</v>
      </c>
      <c r="I345" s="264">
        <v>5.7</v>
      </c>
      <c r="J345" s="264">
        <v>5.2</v>
      </c>
      <c r="K345" s="264">
        <v>5.5</v>
      </c>
      <c r="L345" s="264">
        <v>5.7</v>
      </c>
      <c r="M345" s="264">
        <v>5.4</v>
      </c>
      <c r="N345" s="264">
        <v>5.5</v>
      </c>
      <c r="O345" s="264"/>
      <c r="P345" s="264"/>
      <c r="Q345" s="264"/>
      <c r="R345" s="206"/>
      <c r="S345" s="222">
        <f>ROUND((SUM(I345:O345,-(MAX(I345:O345)),-(MIN(I345:O345)))/(JUDGES_COUNT-2))*FIGDD2,4)</f>
        <v>17.1275</v>
      </c>
      <c r="T345" s="209"/>
      <c r="V345" s="273"/>
      <c r="W345" s="259">
        <f>W343</f>
        <v>53.2653</v>
      </c>
      <c r="X345" s="257">
        <f>X343</f>
        <v>64</v>
      </c>
      <c r="Y345" s="123"/>
      <c r="AC345" s="168"/>
      <c r="AF345" s="125"/>
    </row>
    <row r="346" spans="1:32" s="115" customFormat="1" ht="17.25" customHeight="1">
      <c r="A346" s="265"/>
      <c r="B346" s="266"/>
      <c r="C346" s="207"/>
      <c r="D346" s="207"/>
      <c r="E346" s="207"/>
      <c r="F346" s="207"/>
      <c r="G346" s="207"/>
      <c r="H346" s="205" t="s">
        <v>79</v>
      </c>
      <c r="I346" s="264">
        <v>5.2</v>
      </c>
      <c r="J346" s="264">
        <v>4.8</v>
      </c>
      <c r="K346" s="264">
        <v>5.3</v>
      </c>
      <c r="L346" s="264">
        <v>5</v>
      </c>
      <c r="M346" s="264">
        <v>4.8</v>
      </c>
      <c r="N346" s="264">
        <v>4.7</v>
      </c>
      <c r="O346" s="264"/>
      <c r="P346" s="264"/>
      <c r="Q346" s="264"/>
      <c r="R346" s="206"/>
      <c r="S346" s="222">
        <f>ROUND((SUM(I346:O346,-(MAX(I346:O346)),-(MIN(I346:O346)))/(JUDGES_COUNT-2))*FIGDD3,4)</f>
        <v>10.89</v>
      </c>
      <c r="T346" s="209"/>
      <c r="V346" s="273"/>
      <c r="W346" s="259">
        <f>W343</f>
        <v>53.2653</v>
      </c>
      <c r="X346" s="257">
        <f>X343</f>
        <v>64</v>
      </c>
      <c r="Y346" s="123"/>
      <c r="AC346" s="168"/>
      <c r="AF346" s="125"/>
    </row>
    <row r="347" spans="1:32" s="115" customFormat="1" ht="17.25" customHeight="1">
      <c r="A347" s="265"/>
      <c r="B347" s="266"/>
      <c r="C347" s="207"/>
      <c r="D347" s="207"/>
      <c r="E347" s="207"/>
      <c r="F347" s="207"/>
      <c r="G347" s="207"/>
      <c r="H347" s="205" t="s">
        <v>80</v>
      </c>
      <c r="I347" s="264">
        <v>5.3</v>
      </c>
      <c r="J347" s="264">
        <v>5.3</v>
      </c>
      <c r="K347" s="264">
        <v>5.4</v>
      </c>
      <c r="L347" s="264">
        <v>5.3</v>
      </c>
      <c r="M347" s="264">
        <v>5.5</v>
      </c>
      <c r="N347" s="264">
        <v>5</v>
      </c>
      <c r="O347" s="264"/>
      <c r="P347" s="264"/>
      <c r="Q347" s="264"/>
      <c r="R347" s="207"/>
      <c r="S347" s="222">
        <f>ROUND((SUM(I347:O347,-(MAX(I347:O347)),-(MIN(I347:O347)))/(JUDGES_COUNT-2))*FIGDD4,4)</f>
        <v>12.2475</v>
      </c>
      <c r="T347" s="209"/>
      <c r="V347" s="273"/>
      <c r="W347" s="259">
        <f>W343</f>
        <v>53.2653</v>
      </c>
      <c r="X347" s="257">
        <f>X343</f>
        <v>64</v>
      </c>
      <c r="Y347" s="123"/>
      <c r="AC347" s="168"/>
      <c r="AF347" s="125"/>
    </row>
    <row r="348" spans="1:32" s="115" customFormat="1" ht="17.25" customHeight="1">
      <c r="A348" s="261"/>
      <c r="B348" s="124"/>
      <c r="C348" s="122"/>
      <c r="E348" s="118"/>
      <c r="G348" s="252"/>
      <c r="H348" s="254"/>
      <c r="I348" s="108"/>
      <c r="K348" s="118"/>
      <c r="M348" s="118"/>
      <c r="N348" s="116"/>
      <c r="P348" s="118"/>
      <c r="Q348" s="119"/>
      <c r="V348" s="273"/>
      <c r="W348" s="259">
        <f>W343</f>
        <v>53.2653</v>
      </c>
      <c r="X348" s="257">
        <f>X343</f>
        <v>64</v>
      </c>
      <c r="Y348" s="123"/>
      <c r="AC348" s="168"/>
      <c r="AF348" s="125"/>
    </row>
    <row r="349" spans="1:40" s="115" customFormat="1" ht="17.25" customHeight="1">
      <c r="A349" s="262">
        <v>50</v>
      </c>
      <c r="B349" s="117">
        <v>81</v>
      </c>
      <c r="C349" s="122" t="s">
        <v>91</v>
      </c>
      <c r="E349" s="118"/>
      <c r="G349" s="252" t="s">
        <v>169</v>
      </c>
      <c r="H349" s="254"/>
      <c r="I349" s="108" t="s">
        <v>172</v>
      </c>
      <c r="K349" s="118"/>
      <c r="M349" s="122"/>
      <c r="N349" s="116"/>
      <c r="P349" s="118"/>
      <c r="Q349" s="119"/>
      <c r="S349" s="222">
        <f>SUM(S350:S353)</f>
        <v>52.01</v>
      </c>
      <c r="T349" s="209"/>
      <c r="U349" s="223">
        <f>ROUND(((SUM(S350:S353))/FIGSDD)*10,4)+SUM(T350:T353)</f>
        <v>53.0714</v>
      </c>
      <c r="V349" s="223">
        <f>ROUND(U349*FIGS_PART,4)</f>
        <v>53.0714</v>
      </c>
      <c r="W349" s="277">
        <f>U349</f>
        <v>53.0714</v>
      </c>
      <c r="X349" s="257">
        <f>[1]!sn_val(B349)</f>
        <v>81</v>
      </c>
      <c r="Y349" s="123">
        <v>32</v>
      </c>
      <c r="AC349" s="168"/>
      <c r="AF349" s="125"/>
      <c r="AG349" s="111"/>
      <c r="AH349" s="111"/>
      <c r="AI349" s="111"/>
      <c r="AJ349" s="111"/>
      <c r="AK349" s="269">
        <f>S350</f>
        <v>10.34</v>
      </c>
      <c r="AL349" s="269">
        <f>S351</f>
        <v>17.36</v>
      </c>
      <c r="AM349" s="269">
        <f>S352</f>
        <v>11.66</v>
      </c>
      <c r="AN349" s="268">
        <f>S353</f>
        <v>12.65</v>
      </c>
    </row>
    <row r="350" spans="1:39" s="115" customFormat="1" ht="17.25" customHeight="1">
      <c r="A350" s="265"/>
      <c r="B350" s="266"/>
      <c r="C350" s="207"/>
      <c r="D350" s="207"/>
      <c r="E350" s="207"/>
      <c r="F350" s="207"/>
      <c r="G350" s="207"/>
      <c r="H350" s="205" t="s">
        <v>77</v>
      </c>
      <c r="I350" s="264">
        <v>4.5</v>
      </c>
      <c r="J350" s="264">
        <v>4.6</v>
      </c>
      <c r="K350" s="264">
        <v>4.7</v>
      </c>
      <c r="L350" s="264">
        <v>4.7</v>
      </c>
      <c r="M350" s="264">
        <v>4.9</v>
      </c>
      <c r="N350" s="264">
        <v>4.8</v>
      </c>
      <c r="O350" s="264"/>
      <c r="P350" s="264"/>
      <c r="Q350" s="264"/>
      <c r="R350" s="206"/>
      <c r="S350" s="222">
        <f>ROUND((SUM(I350:O350,-(MAX(I350:O350)),-(MIN(I350:O350)))/(JUDGES_COUNT-2))*FIGDD1,4)</f>
        <v>10.34</v>
      </c>
      <c r="T350" s="209"/>
      <c r="V350" s="273"/>
      <c r="W350" s="259">
        <f>W349</f>
        <v>53.0714</v>
      </c>
      <c r="X350" s="257">
        <f>X349</f>
        <v>81</v>
      </c>
      <c r="Y350" s="123"/>
      <c r="AC350" s="168"/>
      <c r="AF350" s="125"/>
      <c r="AG350" s="111"/>
      <c r="AH350" s="111"/>
      <c r="AI350" s="111"/>
      <c r="AJ350" s="111"/>
      <c r="AK350" s="111"/>
      <c r="AL350" s="111"/>
      <c r="AM350" s="111"/>
    </row>
    <row r="351" spans="1:39" s="115" customFormat="1" ht="17.25" customHeight="1">
      <c r="A351" s="267"/>
      <c r="B351" s="233"/>
      <c r="C351" s="207"/>
      <c r="D351" s="207"/>
      <c r="E351" s="207"/>
      <c r="F351" s="207"/>
      <c r="G351" s="207"/>
      <c r="H351" s="205" t="s">
        <v>78</v>
      </c>
      <c r="I351" s="264">
        <v>5.3</v>
      </c>
      <c r="J351" s="264">
        <v>5.6</v>
      </c>
      <c r="K351" s="264">
        <v>5.2</v>
      </c>
      <c r="L351" s="264">
        <v>5.7</v>
      </c>
      <c r="M351" s="264">
        <v>5.8</v>
      </c>
      <c r="N351" s="264">
        <v>6</v>
      </c>
      <c r="O351" s="264"/>
      <c r="P351" s="264"/>
      <c r="Q351" s="264"/>
      <c r="R351" s="206"/>
      <c r="S351" s="222">
        <f>ROUND((SUM(I351:O351,-(MAX(I351:O351)),-(MIN(I351:O351)))/(JUDGES_COUNT-2))*FIGDD2,4)</f>
        <v>17.36</v>
      </c>
      <c r="T351" s="209"/>
      <c r="V351" s="273"/>
      <c r="W351" s="259">
        <f>W349</f>
        <v>53.0714</v>
      </c>
      <c r="X351" s="257">
        <f>X349</f>
        <v>81</v>
      </c>
      <c r="Y351" s="123"/>
      <c r="AC351" s="168"/>
      <c r="AF351" s="125"/>
      <c r="AG351" s="111"/>
      <c r="AH351" s="111"/>
      <c r="AI351" s="111"/>
      <c r="AJ351" s="111"/>
      <c r="AK351" s="111"/>
      <c r="AL351" s="111"/>
      <c r="AM351" s="111"/>
    </row>
    <row r="352" spans="1:39" s="115" customFormat="1" ht="17.25" customHeight="1">
      <c r="A352" s="265"/>
      <c r="B352" s="266"/>
      <c r="C352" s="207"/>
      <c r="D352" s="207"/>
      <c r="E352" s="207"/>
      <c r="F352" s="207"/>
      <c r="G352" s="207"/>
      <c r="H352" s="205" t="s">
        <v>79</v>
      </c>
      <c r="I352" s="264">
        <v>5.2</v>
      </c>
      <c r="J352" s="264">
        <v>5.3</v>
      </c>
      <c r="K352" s="264">
        <v>5.3</v>
      </c>
      <c r="L352" s="264">
        <v>5.4</v>
      </c>
      <c r="M352" s="264">
        <v>6.1</v>
      </c>
      <c r="N352" s="264">
        <v>5.2</v>
      </c>
      <c r="O352" s="264"/>
      <c r="P352" s="264"/>
      <c r="Q352" s="264"/>
      <c r="R352" s="206"/>
      <c r="S352" s="222">
        <f>ROUND((SUM(I352:O352,-(MAX(I352:O352)),-(MIN(I352:O352)))/(JUDGES_COUNT-2))*FIGDD3,4)</f>
        <v>11.66</v>
      </c>
      <c r="T352" s="209"/>
      <c r="V352" s="273"/>
      <c r="W352" s="259">
        <f>W349</f>
        <v>53.0714</v>
      </c>
      <c r="X352" s="257">
        <f>X349</f>
        <v>81</v>
      </c>
      <c r="Y352" s="123"/>
      <c r="AC352" s="168"/>
      <c r="AF352" s="125"/>
      <c r="AG352" s="111"/>
      <c r="AH352" s="111"/>
      <c r="AI352" s="111"/>
      <c r="AJ352" s="111"/>
      <c r="AK352" s="111"/>
      <c r="AL352" s="111"/>
      <c r="AM352" s="111"/>
    </row>
    <row r="353" spans="1:39" s="115" customFormat="1" ht="17.25" customHeight="1">
      <c r="A353" s="265"/>
      <c r="B353" s="266"/>
      <c r="C353" s="207"/>
      <c r="D353" s="207"/>
      <c r="E353" s="207"/>
      <c r="F353" s="207"/>
      <c r="G353" s="207"/>
      <c r="H353" s="205" t="s">
        <v>80</v>
      </c>
      <c r="I353" s="264">
        <v>5.5</v>
      </c>
      <c r="J353" s="264">
        <v>5.6</v>
      </c>
      <c r="K353" s="264">
        <v>5</v>
      </c>
      <c r="L353" s="264">
        <v>5.3</v>
      </c>
      <c r="M353" s="264">
        <v>5.6</v>
      </c>
      <c r="N353" s="264">
        <v>5.6</v>
      </c>
      <c r="O353" s="264"/>
      <c r="P353" s="264"/>
      <c r="Q353" s="264"/>
      <c r="R353" s="207"/>
      <c r="S353" s="222">
        <f>ROUND((SUM(I353:O353,-(MAX(I353:O353)),-(MIN(I353:O353)))/(JUDGES_COUNT-2))*FIGDD4,4)</f>
        <v>12.65</v>
      </c>
      <c r="T353" s="209"/>
      <c r="V353" s="273"/>
      <c r="W353" s="259">
        <f>W349</f>
        <v>53.0714</v>
      </c>
      <c r="X353" s="257">
        <f>X349</f>
        <v>81</v>
      </c>
      <c r="Y353" s="123"/>
      <c r="AC353" s="168"/>
      <c r="AF353" s="125"/>
      <c r="AG353" s="111"/>
      <c r="AH353" s="111"/>
      <c r="AI353" s="111"/>
      <c r="AJ353" s="111"/>
      <c r="AK353" s="111"/>
      <c r="AL353" s="111"/>
      <c r="AM353" s="111"/>
    </row>
    <row r="354" spans="1:39" s="115" customFormat="1" ht="17.25" customHeight="1">
      <c r="A354" s="262"/>
      <c r="B354" s="117"/>
      <c r="C354" s="122"/>
      <c r="E354" s="118"/>
      <c r="G354" s="252"/>
      <c r="H354" s="254"/>
      <c r="I354" s="108"/>
      <c r="K354" s="118"/>
      <c r="M354" s="122"/>
      <c r="N354" s="116"/>
      <c r="P354" s="118"/>
      <c r="Q354" s="119"/>
      <c r="V354" s="273"/>
      <c r="W354" s="259">
        <f>W349</f>
        <v>53.0714</v>
      </c>
      <c r="X354" s="257">
        <f>X349</f>
        <v>81</v>
      </c>
      <c r="Y354" s="123"/>
      <c r="AC354" s="168"/>
      <c r="AF354" s="125"/>
      <c r="AG354" s="111"/>
      <c r="AH354" s="111"/>
      <c r="AI354" s="111"/>
      <c r="AJ354" s="111"/>
      <c r="AK354" s="111"/>
      <c r="AL354" s="111"/>
      <c r="AM354" s="111"/>
    </row>
    <row r="355" spans="1:40" s="115" customFormat="1" ht="17.25" customHeight="1">
      <c r="A355" s="261">
        <v>51</v>
      </c>
      <c r="B355" s="124">
        <v>52</v>
      </c>
      <c r="C355" s="122" t="s">
        <v>162</v>
      </c>
      <c r="E355" s="118"/>
      <c r="G355" s="252" t="s">
        <v>169</v>
      </c>
      <c r="H355" s="254"/>
      <c r="I355" s="108" t="s">
        <v>178</v>
      </c>
      <c r="K355" s="119"/>
      <c r="M355" s="122"/>
      <c r="N355" s="116"/>
      <c r="P355" s="118"/>
      <c r="Q355" s="130"/>
      <c r="S355" s="222">
        <f>SUM(S356:S359)</f>
        <v>51.709999999999994</v>
      </c>
      <c r="T355" s="209"/>
      <c r="U355" s="223">
        <f>ROUND(((SUM(S356:S359))/FIGSDD)*10,4)+SUM(T356:T359)</f>
        <v>52.7653</v>
      </c>
      <c r="V355" s="223">
        <f>ROUND(U355*FIGS_PART,4)</f>
        <v>52.7653</v>
      </c>
      <c r="W355" s="277">
        <f>U355</f>
        <v>52.7653</v>
      </c>
      <c r="X355" s="257">
        <f>[1]!sn_val(B355)</f>
        <v>52</v>
      </c>
      <c r="Y355" s="123">
        <v>50</v>
      </c>
      <c r="AC355" s="168"/>
      <c r="AF355" s="125"/>
      <c r="AK355" s="268">
        <f>S356</f>
        <v>12.595</v>
      </c>
      <c r="AL355" s="268">
        <f>S357</f>
        <v>15.655</v>
      </c>
      <c r="AM355" s="268">
        <f>S358</f>
        <v>11.385</v>
      </c>
      <c r="AN355" s="268">
        <f>S359</f>
        <v>12.075</v>
      </c>
    </row>
    <row r="356" spans="1:32" s="115" customFormat="1" ht="17.25" customHeight="1">
      <c r="A356" s="265"/>
      <c r="B356" s="266"/>
      <c r="C356" s="207"/>
      <c r="D356" s="207"/>
      <c r="E356" s="207"/>
      <c r="F356" s="207"/>
      <c r="G356" s="207"/>
      <c r="H356" s="205" t="s">
        <v>77</v>
      </c>
      <c r="I356" s="264">
        <v>5.9</v>
      </c>
      <c r="J356" s="264">
        <v>5.6</v>
      </c>
      <c r="K356" s="264">
        <v>5</v>
      </c>
      <c r="L356" s="264">
        <v>6.1</v>
      </c>
      <c r="M356" s="264">
        <v>5.8</v>
      </c>
      <c r="N356" s="264">
        <v>5.6</v>
      </c>
      <c r="O356" s="264"/>
      <c r="P356" s="264"/>
      <c r="Q356" s="264"/>
      <c r="R356" s="206"/>
      <c r="S356" s="222">
        <f>ROUND((SUM(I356:O356,-(MAX(I356:O356)),-(MIN(I356:O356)))/(JUDGES_COUNT-2))*FIGDD1,4)</f>
        <v>12.595</v>
      </c>
      <c r="T356" s="209"/>
      <c r="V356" s="273"/>
      <c r="W356" s="259">
        <f>W355</f>
        <v>52.7653</v>
      </c>
      <c r="X356" s="257">
        <f>X355</f>
        <v>52</v>
      </c>
      <c r="Y356" s="123"/>
      <c r="AC356" s="168"/>
      <c r="AF356" s="125"/>
    </row>
    <row r="357" spans="1:32" s="115" customFormat="1" ht="17.25" customHeight="1">
      <c r="A357" s="267"/>
      <c r="B357" s="233"/>
      <c r="C357" s="207"/>
      <c r="D357" s="207"/>
      <c r="E357" s="207"/>
      <c r="F357" s="207"/>
      <c r="G357" s="207"/>
      <c r="H357" s="205" t="s">
        <v>78</v>
      </c>
      <c r="I357" s="264">
        <v>5</v>
      </c>
      <c r="J357" s="264">
        <v>4.8</v>
      </c>
      <c r="K357" s="264">
        <v>5.2</v>
      </c>
      <c r="L357" s="264">
        <v>5</v>
      </c>
      <c r="M357" s="264">
        <v>5</v>
      </c>
      <c r="N357" s="264">
        <v>5.7</v>
      </c>
      <c r="O357" s="264"/>
      <c r="P357" s="264"/>
      <c r="Q357" s="264"/>
      <c r="R357" s="206"/>
      <c r="S357" s="222">
        <f>ROUND((SUM(I357:O357,-(MAX(I357:O357)),-(MIN(I357:O357)))/(JUDGES_COUNT-2))*FIGDD2,4)</f>
        <v>15.655</v>
      </c>
      <c r="T357" s="209"/>
      <c r="V357" s="273"/>
      <c r="W357" s="259">
        <f>W355</f>
        <v>52.7653</v>
      </c>
      <c r="X357" s="257">
        <f>X355</f>
        <v>52</v>
      </c>
      <c r="Y357" s="123"/>
      <c r="AC357" s="168"/>
      <c r="AF357" s="125"/>
    </row>
    <row r="358" spans="1:32" s="115" customFormat="1" ht="17.25" customHeight="1">
      <c r="A358" s="265"/>
      <c r="B358" s="266"/>
      <c r="C358" s="207"/>
      <c r="D358" s="207"/>
      <c r="E358" s="207"/>
      <c r="F358" s="207"/>
      <c r="G358" s="207"/>
      <c r="H358" s="205" t="s">
        <v>79</v>
      </c>
      <c r="I358" s="264">
        <v>5.3</v>
      </c>
      <c r="J358" s="264">
        <v>5</v>
      </c>
      <c r="K358" s="264">
        <v>4.9</v>
      </c>
      <c r="L358" s="264">
        <v>5</v>
      </c>
      <c r="M358" s="264">
        <v>5.4</v>
      </c>
      <c r="N358" s="264">
        <v>5.5</v>
      </c>
      <c r="O358" s="264"/>
      <c r="P358" s="264"/>
      <c r="Q358" s="264"/>
      <c r="R358" s="206"/>
      <c r="S358" s="222">
        <f>ROUND((SUM(I358:O358,-(MAX(I358:O358)),-(MIN(I358:O358)))/(JUDGES_COUNT-2))*FIGDD3,4)</f>
        <v>11.385</v>
      </c>
      <c r="T358" s="209"/>
      <c r="V358" s="273"/>
      <c r="W358" s="259">
        <f>W355</f>
        <v>52.7653</v>
      </c>
      <c r="X358" s="257">
        <f>X355</f>
        <v>52</v>
      </c>
      <c r="Y358" s="123"/>
      <c r="AC358" s="168"/>
      <c r="AF358" s="125"/>
    </row>
    <row r="359" spans="1:32" s="115" customFormat="1" ht="17.25" customHeight="1">
      <c r="A359" s="265"/>
      <c r="B359" s="266"/>
      <c r="C359" s="207"/>
      <c r="D359" s="207"/>
      <c r="E359" s="207"/>
      <c r="F359" s="207"/>
      <c r="G359" s="207"/>
      <c r="H359" s="205" t="s">
        <v>80</v>
      </c>
      <c r="I359" s="264">
        <v>5.3</v>
      </c>
      <c r="J359" s="264">
        <v>5</v>
      </c>
      <c r="K359" s="264">
        <v>5.4</v>
      </c>
      <c r="L359" s="264">
        <v>5.2</v>
      </c>
      <c r="M359" s="264">
        <v>5.1</v>
      </c>
      <c r="N359" s="264">
        <v>5.7</v>
      </c>
      <c r="O359" s="264"/>
      <c r="P359" s="264"/>
      <c r="Q359" s="264"/>
      <c r="R359" s="207"/>
      <c r="S359" s="222">
        <f>ROUND((SUM(I359:O359,-(MAX(I359:O359)),-(MIN(I359:O359)))/(JUDGES_COUNT-2))*FIGDD4,4)</f>
        <v>12.075</v>
      </c>
      <c r="T359" s="209"/>
      <c r="V359" s="273"/>
      <c r="W359" s="259">
        <f>W355</f>
        <v>52.7653</v>
      </c>
      <c r="X359" s="257">
        <f>X355</f>
        <v>52</v>
      </c>
      <c r="Y359" s="123"/>
      <c r="AC359" s="168"/>
      <c r="AF359" s="125"/>
    </row>
    <row r="360" spans="1:32" s="115" customFormat="1" ht="17.25" customHeight="1">
      <c r="A360" s="261"/>
      <c r="B360" s="124"/>
      <c r="C360" s="122"/>
      <c r="E360" s="118"/>
      <c r="G360" s="252"/>
      <c r="H360" s="254"/>
      <c r="I360" s="108"/>
      <c r="K360" s="119"/>
      <c r="M360" s="122"/>
      <c r="N360" s="116"/>
      <c r="P360" s="118"/>
      <c r="Q360" s="130"/>
      <c r="V360" s="273"/>
      <c r="W360" s="259">
        <f>W355</f>
        <v>52.7653</v>
      </c>
      <c r="X360" s="257">
        <f>X355</f>
        <v>52</v>
      </c>
      <c r="Y360" s="123"/>
      <c r="AC360" s="168"/>
      <c r="AF360" s="125"/>
    </row>
    <row r="361" spans="1:40" s="115" customFormat="1" ht="17.25" customHeight="1">
      <c r="A361" s="261">
        <v>52</v>
      </c>
      <c r="B361" s="124">
        <v>42</v>
      </c>
      <c r="C361" s="122" t="s">
        <v>117</v>
      </c>
      <c r="E361" s="118"/>
      <c r="G361" s="252" t="s">
        <v>167</v>
      </c>
      <c r="H361" s="254"/>
      <c r="I361" s="108" t="s">
        <v>174</v>
      </c>
      <c r="J361" s="118"/>
      <c r="N361" s="125"/>
      <c r="Q361" s="130"/>
      <c r="S361" s="222">
        <f>SUM(S362:S365)</f>
        <v>51.21000000000001</v>
      </c>
      <c r="T361" s="209"/>
      <c r="U361" s="223">
        <f>ROUND(((SUM(S362:S365))/FIGSDD)*10,4)+SUM(T362:T365)</f>
        <v>52.2551</v>
      </c>
      <c r="V361" s="223">
        <f>ROUND(U361*FIGS_PART,4)</f>
        <v>52.2551</v>
      </c>
      <c r="W361" s="277">
        <f>U361</f>
        <v>52.2551</v>
      </c>
      <c r="X361" s="257">
        <f>[1]!sn_val(B361)</f>
        <v>42</v>
      </c>
      <c r="Y361" s="123">
        <v>69</v>
      </c>
      <c r="AC361" s="168"/>
      <c r="AF361" s="125"/>
      <c r="AK361" s="268">
        <f>S362</f>
        <v>11.33</v>
      </c>
      <c r="AL361" s="268">
        <f>S363</f>
        <v>18.0575</v>
      </c>
      <c r="AM361" s="268">
        <f>S364</f>
        <v>10.725</v>
      </c>
      <c r="AN361" s="268">
        <f>S365</f>
        <v>11.0975</v>
      </c>
    </row>
    <row r="362" spans="1:32" s="115" customFormat="1" ht="17.25" customHeight="1">
      <c r="A362" s="265"/>
      <c r="B362" s="266"/>
      <c r="C362" s="207"/>
      <c r="D362" s="207"/>
      <c r="E362" s="207"/>
      <c r="F362" s="207"/>
      <c r="G362" s="207"/>
      <c r="H362" s="205" t="s">
        <v>77</v>
      </c>
      <c r="I362" s="264">
        <v>5.3</v>
      </c>
      <c r="J362" s="264">
        <v>4.8</v>
      </c>
      <c r="K362" s="264">
        <v>5.4</v>
      </c>
      <c r="L362" s="264">
        <v>6</v>
      </c>
      <c r="M362" s="264">
        <v>4.8</v>
      </c>
      <c r="N362" s="264">
        <v>5.1</v>
      </c>
      <c r="O362" s="264"/>
      <c r="P362" s="264"/>
      <c r="Q362" s="264"/>
      <c r="R362" s="206"/>
      <c r="S362" s="222">
        <f>ROUND((SUM(I362:O362,-(MAX(I362:O362)),-(MIN(I362:O362)))/(JUDGES_COUNT-2))*FIGDD1,4)</f>
        <v>11.33</v>
      </c>
      <c r="T362" s="209"/>
      <c r="V362" s="273"/>
      <c r="W362" s="259">
        <f>W361</f>
        <v>52.2551</v>
      </c>
      <c r="X362" s="257">
        <f>X361</f>
        <v>42</v>
      </c>
      <c r="Y362" s="123"/>
      <c r="AC362" s="168"/>
      <c r="AF362" s="125"/>
    </row>
    <row r="363" spans="1:32" s="115" customFormat="1" ht="17.25" customHeight="1">
      <c r="A363" s="267"/>
      <c r="B363" s="233"/>
      <c r="C363" s="207"/>
      <c r="D363" s="207"/>
      <c r="E363" s="207"/>
      <c r="F363" s="207"/>
      <c r="G363" s="207"/>
      <c r="H363" s="205" t="s">
        <v>78</v>
      </c>
      <c r="I363" s="264">
        <v>5.9</v>
      </c>
      <c r="J363" s="264">
        <v>5.4</v>
      </c>
      <c r="K363" s="264">
        <v>5.2</v>
      </c>
      <c r="L363" s="264">
        <v>6</v>
      </c>
      <c r="M363" s="264">
        <v>6</v>
      </c>
      <c r="N363" s="264">
        <v>6</v>
      </c>
      <c r="O363" s="264"/>
      <c r="P363" s="264"/>
      <c r="Q363" s="264"/>
      <c r="R363" s="206"/>
      <c r="S363" s="222">
        <f>ROUND((SUM(I363:O363,-(MAX(I363:O363)),-(MIN(I363:O363)))/(JUDGES_COUNT-2))*FIGDD2,4)</f>
        <v>18.0575</v>
      </c>
      <c r="T363" s="209"/>
      <c r="V363" s="273"/>
      <c r="W363" s="259">
        <f>W361</f>
        <v>52.2551</v>
      </c>
      <c r="X363" s="257">
        <f>X361</f>
        <v>42</v>
      </c>
      <c r="Y363" s="123"/>
      <c r="AC363" s="168"/>
      <c r="AF363" s="125"/>
    </row>
    <row r="364" spans="1:32" s="115" customFormat="1" ht="17.25" customHeight="1">
      <c r="A364" s="265"/>
      <c r="B364" s="266"/>
      <c r="C364" s="207"/>
      <c r="D364" s="207"/>
      <c r="E364" s="207"/>
      <c r="F364" s="207"/>
      <c r="G364" s="207"/>
      <c r="H364" s="205" t="s">
        <v>79</v>
      </c>
      <c r="I364" s="264">
        <v>4.6</v>
      </c>
      <c r="J364" s="264">
        <v>4.7</v>
      </c>
      <c r="K364" s="264">
        <v>5</v>
      </c>
      <c r="L364" s="264">
        <v>5</v>
      </c>
      <c r="M364" s="264">
        <v>4.8</v>
      </c>
      <c r="N364" s="264">
        <v>5.7</v>
      </c>
      <c r="O364" s="264"/>
      <c r="P364" s="264"/>
      <c r="Q364" s="264"/>
      <c r="R364" s="206"/>
      <c r="S364" s="222">
        <f>ROUND((SUM(I364:O364,-(MAX(I364:O364)),-(MIN(I364:O364)))/(JUDGES_COUNT-2))*FIGDD3,4)</f>
        <v>10.725</v>
      </c>
      <c r="T364" s="209"/>
      <c r="V364" s="273"/>
      <c r="W364" s="259">
        <f>W361</f>
        <v>52.2551</v>
      </c>
      <c r="X364" s="257">
        <f>X361</f>
        <v>42</v>
      </c>
      <c r="Y364" s="123"/>
      <c r="AC364" s="168"/>
      <c r="AF364" s="125"/>
    </row>
    <row r="365" spans="1:32" s="115" customFormat="1" ht="17.25" customHeight="1">
      <c r="A365" s="265"/>
      <c r="B365" s="266"/>
      <c r="C365" s="207"/>
      <c r="D365" s="207"/>
      <c r="E365" s="207"/>
      <c r="F365" s="207"/>
      <c r="G365" s="207"/>
      <c r="H365" s="205" t="s">
        <v>80</v>
      </c>
      <c r="I365" s="264">
        <v>5</v>
      </c>
      <c r="J365" s="264">
        <v>4.8</v>
      </c>
      <c r="K365" s="264">
        <v>4.6</v>
      </c>
      <c r="L365" s="264">
        <v>4.7</v>
      </c>
      <c r="M365" s="264">
        <v>4.8</v>
      </c>
      <c r="N365" s="264">
        <v>5.2</v>
      </c>
      <c r="O365" s="264"/>
      <c r="P365" s="264"/>
      <c r="Q365" s="264"/>
      <c r="R365" s="207"/>
      <c r="S365" s="222">
        <f>ROUND((SUM(I365:O365,-(MAX(I365:O365)),-(MIN(I365:O365)))/(JUDGES_COUNT-2))*FIGDD4,4)</f>
        <v>11.0975</v>
      </c>
      <c r="T365" s="209"/>
      <c r="V365" s="273"/>
      <c r="W365" s="259">
        <f>W361</f>
        <v>52.2551</v>
      </c>
      <c r="X365" s="257">
        <f>X361</f>
        <v>42</v>
      </c>
      <c r="Y365" s="123"/>
      <c r="AC365" s="168"/>
      <c r="AF365" s="125"/>
    </row>
    <row r="366" spans="1:32" s="115" customFormat="1" ht="17.25" customHeight="1">
      <c r="A366" s="261"/>
      <c r="B366" s="124"/>
      <c r="C366" s="122"/>
      <c r="E366" s="118"/>
      <c r="G366" s="252"/>
      <c r="H366" s="254"/>
      <c r="I366" s="108"/>
      <c r="J366" s="118"/>
      <c r="N366" s="125"/>
      <c r="Q366" s="130"/>
      <c r="V366" s="273"/>
      <c r="W366" s="259">
        <f>W361</f>
        <v>52.2551</v>
      </c>
      <c r="X366" s="257">
        <f>X361</f>
        <v>42</v>
      </c>
      <c r="Y366" s="123"/>
      <c r="AC366" s="168"/>
      <c r="AF366" s="125"/>
    </row>
    <row r="367" spans="1:40" s="115" customFormat="1" ht="17.25" customHeight="1">
      <c r="A367" s="261">
        <v>53</v>
      </c>
      <c r="B367" s="124">
        <v>77</v>
      </c>
      <c r="C367" s="122" t="s">
        <v>161</v>
      </c>
      <c r="E367" s="118"/>
      <c r="G367" s="252" t="s">
        <v>168</v>
      </c>
      <c r="H367" s="254"/>
      <c r="I367" s="108" t="s">
        <v>178</v>
      </c>
      <c r="K367" s="119"/>
      <c r="M367" s="122"/>
      <c r="N367" s="116"/>
      <c r="P367" s="118"/>
      <c r="Q367" s="130"/>
      <c r="S367" s="222">
        <f>SUM(S368:S371)</f>
        <v>50.167500000000004</v>
      </c>
      <c r="T367" s="209"/>
      <c r="U367" s="223">
        <f>ROUND(((SUM(S368:S371))/FIGSDD)*10,4)+SUM(T368:T371)</f>
        <v>51.1913</v>
      </c>
      <c r="V367" s="223">
        <f>ROUND(U367*FIGS_PART,4)</f>
        <v>51.1913</v>
      </c>
      <c r="W367" s="277">
        <f>U367</f>
        <v>51.1913</v>
      </c>
      <c r="X367" s="257">
        <f>[1]!sn_val(B367)</f>
        <v>77</v>
      </c>
      <c r="Y367" s="123">
        <v>83</v>
      </c>
      <c r="AC367" s="168"/>
      <c r="AF367" s="125"/>
      <c r="AK367" s="268">
        <f>S368</f>
        <v>10.945</v>
      </c>
      <c r="AL367" s="268">
        <f>S369</f>
        <v>16.43</v>
      </c>
      <c r="AM367" s="268">
        <f>S370</f>
        <v>10.89</v>
      </c>
      <c r="AN367" s="268">
        <f>S371</f>
        <v>11.9025</v>
      </c>
    </row>
    <row r="368" spans="1:32" s="115" customFormat="1" ht="17.25" customHeight="1">
      <c r="A368" s="265"/>
      <c r="B368" s="266"/>
      <c r="C368" s="207"/>
      <c r="D368" s="207"/>
      <c r="E368" s="207"/>
      <c r="F368" s="207"/>
      <c r="G368" s="207"/>
      <c r="H368" s="205" t="s">
        <v>77</v>
      </c>
      <c r="I368" s="264">
        <v>5.1</v>
      </c>
      <c r="J368" s="264">
        <v>4.8</v>
      </c>
      <c r="K368" s="264">
        <v>4.7</v>
      </c>
      <c r="L368" s="264">
        <v>5</v>
      </c>
      <c r="M368" s="264">
        <v>5</v>
      </c>
      <c r="N368" s="264">
        <v>5.1</v>
      </c>
      <c r="O368" s="264"/>
      <c r="P368" s="264"/>
      <c r="Q368" s="264"/>
      <c r="R368" s="206"/>
      <c r="S368" s="222">
        <f>ROUND((SUM(I368:O368,-(MAX(I368:O368)),-(MIN(I368:O368)))/(JUDGES_COUNT-2))*FIGDD1,4)</f>
        <v>10.945</v>
      </c>
      <c r="T368" s="209"/>
      <c r="V368" s="273"/>
      <c r="W368" s="259">
        <f>W367</f>
        <v>51.1913</v>
      </c>
      <c r="X368" s="257">
        <f>X367</f>
        <v>77</v>
      </c>
      <c r="Y368" s="123"/>
      <c r="AC368" s="168"/>
      <c r="AF368" s="125"/>
    </row>
    <row r="369" spans="1:32" s="115" customFormat="1" ht="17.25" customHeight="1">
      <c r="A369" s="267"/>
      <c r="B369" s="233"/>
      <c r="C369" s="207"/>
      <c r="D369" s="207"/>
      <c r="E369" s="207"/>
      <c r="F369" s="207"/>
      <c r="G369" s="207"/>
      <c r="H369" s="205" t="s">
        <v>78</v>
      </c>
      <c r="I369" s="264">
        <v>5.3</v>
      </c>
      <c r="J369" s="264">
        <v>5.2</v>
      </c>
      <c r="K369" s="264">
        <v>5.3</v>
      </c>
      <c r="L369" s="264">
        <v>5.3</v>
      </c>
      <c r="M369" s="264">
        <v>5.5</v>
      </c>
      <c r="N369" s="264">
        <v>5.3</v>
      </c>
      <c r="O369" s="264"/>
      <c r="P369" s="264"/>
      <c r="Q369" s="264"/>
      <c r="R369" s="206"/>
      <c r="S369" s="222">
        <f>ROUND((SUM(I369:O369,-(MAX(I369:O369)),-(MIN(I369:O369)))/(JUDGES_COUNT-2))*FIGDD2,4)</f>
        <v>16.43</v>
      </c>
      <c r="T369" s="209"/>
      <c r="V369" s="273"/>
      <c r="W369" s="259">
        <f>W367</f>
        <v>51.1913</v>
      </c>
      <c r="X369" s="257">
        <f>X367</f>
        <v>77</v>
      </c>
      <c r="Y369" s="123"/>
      <c r="AC369" s="168"/>
      <c r="AF369" s="125"/>
    </row>
    <row r="370" spans="1:32" s="115" customFormat="1" ht="17.25" customHeight="1">
      <c r="A370" s="265"/>
      <c r="B370" s="266"/>
      <c r="C370" s="207"/>
      <c r="D370" s="207"/>
      <c r="E370" s="207"/>
      <c r="F370" s="207"/>
      <c r="G370" s="207"/>
      <c r="H370" s="205" t="s">
        <v>79</v>
      </c>
      <c r="I370" s="264">
        <v>4.8</v>
      </c>
      <c r="J370" s="264">
        <v>5</v>
      </c>
      <c r="K370" s="264">
        <v>4.8</v>
      </c>
      <c r="L370" s="264">
        <v>5</v>
      </c>
      <c r="M370" s="264">
        <v>5</v>
      </c>
      <c r="N370" s="264">
        <v>5.7</v>
      </c>
      <c r="O370" s="264"/>
      <c r="P370" s="264"/>
      <c r="Q370" s="264"/>
      <c r="R370" s="206"/>
      <c r="S370" s="222">
        <f>ROUND((SUM(I370:O370,-(MAX(I370:O370)),-(MIN(I370:O370)))/(JUDGES_COUNT-2))*FIGDD3,4)</f>
        <v>10.89</v>
      </c>
      <c r="T370" s="209"/>
      <c r="V370" s="273"/>
      <c r="W370" s="259">
        <f>W367</f>
        <v>51.1913</v>
      </c>
      <c r="X370" s="257">
        <f>X367</f>
        <v>77</v>
      </c>
      <c r="Y370" s="123"/>
      <c r="AC370" s="168"/>
      <c r="AF370" s="125"/>
    </row>
    <row r="371" spans="1:32" s="115" customFormat="1" ht="17.25" customHeight="1">
      <c r="A371" s="265"/>
      <c r="B371" s="266"/>
      <c r="C371" s="207"/>
      <c r="D371" s="207"/>
      <c r="E371" s="207"/>
      <c r="F371" s="207"/>
      <c r="G371" s="207"/>
      <c r="H371" s="205" t="s">
        <v>80</v>
      </c>
      <c r="I371" s="264">
        <v>4.9</v>
      </c>
      <c r="J371" s="264">
        <v>5.3</v>
      </c>
      <c r="K371" s="264">
        <v>5.1</v>
      </c>
      <c r="L371" s="264">
        <v>5.4</v>
      </c>
      <c r="M371" s="264">
        <v>4.7</v>
      </c>
      <c r="N371" s="264">
        <v>5.5</v>
      </c>
      <c r="O371" s="264"/>
      <c r="P371" s="264"/>
      <c r="Q371" s="264"/>
      <c r="R371" s="207"/>
      <c r="S371" s="222">
        <f>ROUND((SUM(I371:O371,-(MAX(I371:O371)),-(MIN(I371:O371)))/(JUDGES_COUNT-2))*FIGDD4,4)</f>
        <v>11.9025</v>
      </c>
      <c r="T371" s="209"/>
      <c r="V371" s="273"/>
      <c r="W371" s="259">
        <f>W367</f>
        <v>51.1913</v>
      </c>
      <c r="X371" s="257">
        <f>X367</f>
        <v>77</v>
      </c>
      <c r="Y371" s="123"/>
      <c r="AC371" s="168"/>
      <c r="AF371" s="125"/>
    </row>
    <row r="372" spans="1:32" s="115" customFormat="1" ht="17.25" customHeight="1">
      <c r="A372" s="261"/>
      <c r="B372" s="124"/>
      <c r="C372" s="122"/>
      <c r="E372" s="118"/>
      <c r="G372" s="252"/>
      <c r="H372" s="254"/>
      <c r="I372" s="108"/>
      <c r="K372" s="119"/>
      <c r="M372" s="122"/>
      <c r="N372" s="116"/>
      <c r="P372" s="118"/>
      <c r="Q372" s="130"/>
      <c r="V372" s="273"/>
      <c r="W372" s="259">
        <f>W367</f>
        <v>51.1913</v>
      </c>
      <c r="X372" s="257">
        <f>X367</f>
        <v>77</v>
      </c>
      <c r="Y372" s="123"/>
      <c r="AC372" s="168"/>
      <c r="AF372" s="125"/>
    </row>
    <row r="373" spans="1:40" s="115" customFormat="1" ht="17.25" customHeight="1">
      <c r="A373" s="262">
        <v>54</v>
      </c>
      <c r="B373" s="117">
        <v>46</v>
      </c>
      <c r="C373" s="122" t="s">
        <v>90</v>
      </c>
      <c r="E373" s="118"/>
      <c r="G373" s="252" t="s">
        <v>167</v>
      </c>
      <c r="H373" s="254"/>
      <c r="I373" s="108" t="s">
        <v>172</v>
      </c>
      <c r="K373" s="118"/>
      <c r="M373" s="122"/>
      <c r="N373" s="116"/>
      <c r="P373" s="118"/>
      <c r="Q373" s="119"/>
      <c r="S373" s="222">
        <f>SUM(S374:S377)</f>
        <v>50.08</v>
      </c>
      <c r="T373" s="209"/>
      <c r="U373" s="223">
        <f>ROUND(((SUM(S374:S377))/FIGSDD)*10,4)+SUM(T374:T377)</f>
        <v>51.102</v>
      </c>
      <c r="V373" s="223">
        <f>ROUND(U373*FIGS_PART,4)</f>
        <v>51.102</v>
      </c>
      <c r="W373" s="277">
        <f>U373</f>
        <v>51.102</v>
      </c>
      <c r="X373" s="257">
        <f>[1]!sn_val(B373)</f>
        <v>46</v>
      </c>
      <c r="Y373" s="123">
        <v>85</v>
      </c>
      <c r="AC373" s="168"/>
      <c r="AF373" s="125"/>
      <c r="AG373" s="111"/>
      <c r="AH373" s="111"/>
      <c r="AI373" s="111"/>
      <c r="AJ373" s="111"/>
      <c r="AK373" s="269">
        <f>S374</f>
        <v>11.715</v>
      </c>
      <c r="AL373" s="269">
        <f>S375</f>
        <v>15.7325</v>
      </c>
      <c r="AM373" s="269">
        <f>S376</f>
        <v>10.615</v>
      </c>
      <c r="AN373" s="268">
        <f>S377</f>
        <v>12.0175</v>
      </c>
    </row>
    <row r="374" spans="1:39" s="115" customFormat="1" ht="17.25" customHeight="1">
      <c r="A374" s="265"/>
      <c r="B374" s="266"/>
      <c r="C374" s="207"/>
      <c r="D374" s="207"/>
      <c r="E374" s="207"/>
      <c r="F374" s="207"/>
      <c r="G374" s="207"/>
      <c r="H374" s="205" t="s">
        <v>77</v>
      </c>
      <c r="I374" s="264">
        <v>5.9</v>
      </c>
      <c r="J374" s="264">
        <v>5.3</v>
      </c>
      <c r="K374" s="264">
        <v>5.2</v>
      </c>
      <c r="L374" s="264">
        <v>5.3</v>
      </c>
      <c r="M374" s="264">
        <v>5.1</v>
      </c>
      <c r="N374" s="264">
        <v>5.5</v>
      </c>
      <c r="O374" s="264"/>
      <c r="P374" s="264"/>
      <c r="Q374" s="264"/>
      <c r="R374" s="206"/>
      <c r="S374" s="222">
        <f>ROUND((SUM(I374:O374,-(MAX(I374:O374)),-(MIN(I374:O374)))/(JUDGES_COUNT-2))*FIGDD1,4)</f>
        <v>11.715</v>
      </c>
      <c r="T374" s="209"/>
      <c r="V374" s="273"/>
      <c r="W374" s="259">
        <f>W373</f>
        <v>51.102</v>
      </c>
      <c r="X374" s="257">
        <f>X373</f>
        <v>46</v>
      </c>
      <c r="Y374" s="123"/>
      <c r="AC374" s="168"/>
      <c r="AF374" s="125"/>
      <c r="AG374" s="111"/>
      <c r="AH374" s="111"/>
      <c r="AI374" s="111"/>
      <c r="AJ374" s="111"/>
      <c r="AK374" s="111"/>
      <c r="AL374" s="111"/>
      <c r="AM374" s="111"/>
    </row>
    <row r="375" spans="1:39" s="115" customFormat="1" ht="17.25" customHeight="1">
      <c r="A375" s="267"/>
      <c r="B375" s="233"/>
      <c r="C375" s="207"/>
      <c r="D375" s="207"/>
      <c r="E375" s="207"/>
      <c r="F375" s="207"/>
      <c r="G375" s="207"/>
      <c r="H375" s="205" t="s">
        <v>78</v>
      </c>
      <c r="I375" s="264">
        <v>5</v>
      </c>
      <c r="J375" s="264">
        <v>5.1</v>
      </c>
      <c r="K375" s="264">
        <v>4.9</v>
      </c>
      <c r="L375" s="264">
        <v>5.2</v>
      </c>
      <c r="M375" s="264">
        <v>5</v>
      </c>
      <c r="N375" s="264">
        <v>5.2</v>
      </c>
      <c r="O375" s="264"/>
      <c r="P375" s="264"/>
      <c r="Q375" s="264"/>
      <c r="R375" s="206"/>
      <c r="S375" s="222">
        <f>ROUND((SUM(I375:O375,-(MAX(I375:O375)),-(MIN(I375:O375)))/(JUDGES_COUNT-2))*FIGDD2,4)</f>
        <v>15.7325</v>
      </c>
      <c r="T375" s="209"/>
      <c r="V375" s="273"/>
      <c r="W375" s="259">
        <f>W373</f>
        <v>51.102</v>
      </c>
      <c r="X375" s="257">
        <f>X373</f>
        <v>46</v>
      </c>
      <c r="Y375" s="123"/>
      <c r="AC375" s="168"/>
      <c r="AF375" s="125"/>
      <c r="AG375" s="111"/>
      <c r="AH375" s="111"/>
      <c r="AI375" s="111"/>
      <c r="AJ375" s="111"/>
      <c r="AK375" s="111"/>
      <c r="AL375" s="111"/>
      <c r="AM375" s="111"/>
    </row>
    <row r="376" spans="1:39" s="115" customFormat="1" ht="17.25" customHeight="1">
      <c r="A376" s="265"/>
      <c r="B376" s="266"/>
      <c r="C376" s="207"/>
      <c r="D376" s="207"/>
      <c r="E376" s="207"/>
      <c r="F376" s="207"/>
      <c r="G376" s="207"/>
      <c r="H376" s="205" t="s">
        <v>79</v>
      </c>
      <c r="I376" s="264">
        <v>4.8</v>
      </c>
      <c r="J376" s="264">
        <v>4.8</v>
      </c>
      <c r="K376" s="264">
        <v>4.5</v>
      </c>
      <c r="L376" s="264">
        <v>4.7</v>
      </c>
      <c r="M376" s="264">
        <v>5.3</v>
      </c>
      <c r="N376" s="264">
        <v>5</v>
      </c>
      <c r="O376" s="264"/>
      <c r="P376" s="264"/>
      <c r="Q376" s="264"/>
      <c r="R376" s="206"/>
      <c r="S376" s="222">
        <f>ROUND((SUM(I376:O376,-(MAX(I376:O376)),-(MIN(I376:O376)))/(JUDGES_COUNT-2))*FIGDD3,4)</f>
        <v>10.615</v>
      </c>
      <c r="T376" s="209"/>
      <c r="V376" s="273"/>
      <c r="W376" s="259">
        <f>W373</f>
        <v>51.102</v>
      </c>
      <c r="X376" s="257">
        <f>X373</f>
        <v>46</v>
      </c>
      <c r="Y376" s="123"/>
      <c r="AC376" s="168"/>
      <c r="AF376" s="125"/>
      <c r="AG376" s="111"/>
      <c r="AH376" s="111"/>
      <c r="AI376" s="111"/>
      <c r="AJ376" s="111"/>
      <c r="AK376" s="111"/>
      <c r="AL376" s="111"/>
      <c r="AM376" s="111"/>
    </row>
    <row r="377" spans="1:39" s="115" customFormat="1" ht="17.25" customHeight="1">
      <c r="A377" s="265"/>
      <c r="B377" s="266"/>
      <c r="C377" s="207"/>
      <c r="D377" s="207"/>
      <c r="E377" s="207"/>
      <c r="F377" s="207"/>
      <c r="G377" s="207"/>
      <c r="H377" s="205" t="s">
        <v>80</v>
      </c>
      <c r="I377" s="264">
        <v>5</v>
      </c>
      <c r="J377" s="264">
        <v>5.3</v>
      </c>
      <c r="K377" s="264">
        <v>5</v>
      </c>
      <c r="L377" s="264">
        <v>5.3</v>
      </c>
      <c r="M377" s="264">
        <v>5.5</v>
      </c>
      <c r="N377" s="264">
        <v>5.3</v>
      </c>
      <c r="O377" s="264"/>
      <c r="P377" s="264"/>
      <c r="Q377" s="264"/>
      <c r="R377" s="207"/>
      <c r="S377" s="222">
        <f>ROUND((SUM(I377:O377,-(MAX(I377:O377)),-(MIN(I377:O377)))/(JUDGES_COUNT-2))*FIGDD4,4)</f>
        <v>12.0175</v>
      </c>
      <c r="T377" s="209"/>
      <c r="V377" s="273"/>
      <c r="W377" s="259">
        <f>W373</f>
        <v>51.102</v>
      </c>
      <c r="X377" s="257">
        <f>X373</f>
        <v>46</v>
      </c>
      <c r="Y377" s="123"/>
      <c r="AC377" s="168"/>
      <c r="AF377" s="125"/>
      <c r="AG377" s="111"/>
      <c r="AH377" s="111"/>
      <c r="AI377" s="111"/>
      <c r="AJ377" s="111"/>
      <c r="AK377" s="111"/>
      <c r="AL377" s="111"/>
      <c r="AM377" s="111"/>
    </row>
    <row r="378" spans="1:39" s="115" customFormat="1" ht="17.25" customHeight="1">
      <c r="A378" s="262"/>
      <c r="B378" s="117"/>
      <c r="C378" s="122"/>
      <c r="E378" s="118"/>
      <c r="G378" s="252"/>
      <c r="H378" s="254"/>
      <c r="I378" s="108"/>
      <c r="K378" s="118"/>
      <c r="M378" s="122"/>
      <c r="N378" s="116"/>
      <c r="P378" s="118"/>
      <c r="Q378" s="119"/>
      <c r="V378" s="273"/>
      <c r="W378" s="259">
        <f>W373</f>
        <v>51.102</v>
      </c>
      <c r="X378" s="257">
        <f>X373</f>
        <v>46</v>
      </c>
      <c r="Y378" s="123"/>
      <c r="AC378" s="168"/>
      <c r="AF378" s="125"/>
      <c r="AG378" s="111"/>
      <c r="AH378" s="111"/>
      <c r="AI378" s="111"/>
      <c r="AJ378" s="111"/>
      <c r="AK378" s="111"/>
      <c r="AL378" s="111"/>
      <c r="AM378" s="111"/>
    </row>
    <row r="379" spans="1:40" s="115" customFormat="1" ht="17.25" customHeight="1">
      <c r="A379" s="261">
        <v>55</v>
      </c>
      <c r="B379" s="124">
        <v>35</v>
      </c>
      <c r="C379" s="122" t="s">
        <v>98</v>
      </c>
      <c r="E379" s="118"/>
      <c r="G379" s="252" t="s">
        <v>169</v>
      </c>
      <c r="H379" s="254"/>
      <c r="I379" s="108" t="s">
        <v>172</v>
      </c>
      <c r="K379" s="118"/>
      <c r="M379" s="118"/>
      <c r="N379" s="116"/>
      <c r="P379" s="118"/>
      <c r="Q379" s="119"/>
      <c r="S379" s="222">
        <f>SUM(S380:S383)</f>
        <v>49.7525</v>
      </c>
      <c r="T379" s="209"/>
      <c r="U379" s="223">
        <f>ROUND(((SUM(S380:S383))/FIGSDD)*10,4)+SUM(T380:T383)</f>
        <v>50.7679</v>
      </c>
      <c r="V379" s="223">
        <f>ROUND(U379*FIGS_PART,4)</f>
        <v>50.7679</v>
      </c>
      <c r="W379" s="277">
        <f>U379</f>
        <v>50.7679</v>
      </c>
      <c r="X379" s="257">
        <f>[1]!sn_val(B379)</f>
        <v>35</v>
      </c>
      <c r="Y379" s="123">
        <v>76</v>
      </c>
      <c r="AC379" s="168"/>
      <c r="AF379" s="125"/>
      <c r="AK379" s="268">
        <f>S380</f>
        <v>11.55</v>
      </c>
      <c r="AL379" s="268">
        <f>S381</f>
        <v>16.3525</v>
      </c>
      <c r="AM379" s="268">
        <f>S382</f>
        <v>10.12</v>
      </c>
      <c r="AN379" s="268">
        <f>S383</f>
        <v>11.73</v>
      </c>
    </row>
    <row r="380" spans="1:32" s="115" customFormat="1" ht="17.25" customHeight="1">
      <c r="A380" s="265"/>
      <c r="B380" s="266"/>
      <c r="C380" s="207"/>
      <c r="D380" s="207"/>
      <c r="E380" s="207"/>
      <c r="F380" s="207"/>
      <c r="G380" s="207"/>
      <c r="H380" s="205" t="s">
        <v>77</v>
      </c>
      <c r="I380" s="264">
        <v>4.8</v>
      </c>
      <c r="J380" s="264">
        <v>4.9</v>
      </c>
      <c r="K380" s="264">
        <v>5</v>
      </c>
      <c r="L380" s="264">
        <v>5.8</v>
      </c>
      <c r="M380" s="264">
        <v>5.5</v>
      </c>
      <c r="N380" s="264">
        <v>5.6</v>
      </c>
      <c r="O380" s="264"/>
      <c r="P380" s="264"/>
      <c r="Q380" s="264"/>
      <c r="R380" s="206"/>
      <c r="S380" s="222">
        <f>ROUND((SUM(I380:O380,-(MAX(I380:O380)),-(MIN(I380:O380)))/(JUDGES_COUNT-2))*FIGDD1,4)</f>
        <v>11.55</v>
      </c>
      <c r="T380" s="209"/>
      <c r="V380" s="273"/>
      <c r="W380" s="259">
        <f>W379</f>
        <v>50.7679</v>
      </c>
      <c r="X380" s="257">
        <f>X379</f>
        <v>35</v>
      </c>
      <c r="Y380" s="123"/>
      <c r="AC380" s="168"/>
      <c r="AF380" s="125"/>
    </row>
    <row r="381" spans="1:32" s="115" customFormat="1" ht="17.25" customHeight="1">
      <c r="A381" s="267"/>
      <c r="B381" s="233"/>
      <c r="C381" s="207"/>
      <c r="D381" s="207"/>
      <c r="E381" s="207"/>
      <c r="F381" s="207"/>
      <c r="G381" s="207"/>
      <c r="H381" s="205" t="s">
        <v>78</v>
      </c>
      <c r="I381" s="264">
        <v>5.3</v>
      </c>
      <c r="J381" s="264">
        <v>5.3</v>
      </c>
      <c r="K381" s="264">
        <v>5.1</v>
      </c>
      <c r="L381" s="264">
        <v>5.4</v>
      </c>
      <c r="M381" s="264">
        <v>5.4</v>
      </c>
      <c r="N381" s="264">
        <v>5.1</v>
      </c>
      <c r="O381" s="264"/>
      <c r="P381" s="264"/>
      <c r="Q381" s="264"/>
      <c r="R381" s="206"/>
      <c r="S381" s="222">
        <f>ROUND((SUM(I381:O381,-(MAX(I381:O381)),-(MIN(I381:O381)))/(JUDGES_COUNT-2))*FIGDD2,4)</f>
        <v>16.3525</v>
      </c>
      <c r="T381" s="209"/>
      <c r="V381" s="273"/>
      <c r="W381" s="259">
        <f>W379</f>
        <v>50.7679</v>
      </c>
      <c r="X381" s="257">
        <f>X379</f>
        <v>35</v>
      </c>
      <c r="Y381" s="123"/>
      <c r="AC381" s="168"/>
      <c r="AF381" s="125"/>
    </row>
    <row r="382" spans="1:32" s="115" customFormat="1" ht="17.25" customHeight="1">
      <c r="A382" s="265"/>
      <c r="B382" s="266"/>
      <c r="C382" s="207"/>
      <c r="D382" s="207"/>
      <c r="E382" s="207"/>
      <c r="F382" s="207"/>
      <c r="G382" s="207"/>
      <c r="H382" s="205" t="s">
        <v>79</v>
      </c>
      <c r="I382" s="264">
        <v>4.2</v>
      </c>
      <c r="J382" s="264">
        <v>4.5</v>
      </c>
      <c r="K382" s="264">
        <v>4.6</v>
      </c>
      <c r="L382" s="264">
        <v>4.7</v>
      </c>
      <c r="M382" s="264">
        <v>4.8</v>
      </c>
      <c r="N382" s="264">
        <v>4.6</v>
      </c>
      <c r="O382" s="264"/>
      <c r="P382" s="264"/>
      <c r="Q382" s="264"/>
      <c r="R382" s="206"/>
      <c r="S382" s="222">
        <f>ROUND((SUM(I382:O382,-(MAX(I382:O382)),-(MIN(I382:O382)))/(JUDGES_COUNT-2))*FIGDD3,4)</f>
        <v>10.12</v>
      </c>
      <c r="T382" s="209"/>
      <c r="V382" s="273"/>
      <c r="W382" s="259">
        <f>W379</f>
        <v>50.7679</v>
      </c>
      <c r="X382" s="257">
        <f>X379</f>
        <v>35</v>
      </c>
      <c r="Y382" s="123"/>
      <c r="AC382" s="168"/>
      <c r="AF382" s="125"/>
    </row>
    <row r="383" spans="1:32" s="115" customFormat="1" ht="17.25" customHeight="1">
      <c r="A383" s="265"/>
      <c r="B383" s="266"/>
      <c r="C383" s="207"/>
      <c r="D383" s="207"/>
      <c r="E383" s="207"/>
      <c r="F383" s="207"/>
      <c r="G383" s="207"/>
      <c r="H383" s="205" t="s">
        <v>80</v>
      </c>
      <c r="I383" s="264">
        <v>4.9</v>
      </c>
      <c r="J383" s="264">
        <v>5.2</v>
      </c>
      <c r="K383" s="264">
        <v>4.9</v>
      </c>
      <c r="L383" s="264">
        <v>5.2</v>
      </c>
      <c r="M383" s="264">
        <v>5.1</v>
      </c>
      <c r="N383" s="264">
        <v>5.3</v>
      </c>
      <c r="O383" s="264"/>
      <c r="P383" s="264"/>
      <c r="Q383" s="264"/>
      <c r="R383" s="207"/>
      <c r="S383" s="222">
        <f>ROUND((SUM(I383:O383,-(MAX(I383:O383)),-(MIN(I383:O383)))/(JUDGES_COUNT-2))*FIGDD4,4)</f>
        <v>11.73</v>
      </c>
      <c r="T383" s="209"/>
      <c r="V383" s="273"/>
      <c r="W383" s="259">
        <f>W379</f>
        <v>50.7679</v>
      </c>
      <c r="X383" s="257">
        <f>X379</f>
        <v>35</v>
      </c>
      <c r="Y383" s="123"/>
      <c r="AC383" s="168"/>
      <c r="AF383" s="125"/>
    </row>
    <row r="384" spans="1:32" s="115" customFormat="1" ht="17.25" customHeight="1">
      <c r="A384" s="261"/>
      <c r="B384" s="124"/>
      <c r="C384" s="122"/>
      <c r="E384" s="118"/>
      <c r="G384" s="252"/>
      <c r="H384" s="254"/>
      <c r="I384" s="108"/>
      <c r="K384" s="118"/>
      <c r="M384" s="118"/>
      <c r="N384" s="116"/>
      <c r="P384" s="118"/>
      <c r="Q384" s="119"/>
      <c r="V384" s="273"/>
      <c r="W384" s="259">
        <f>W379</f>
        <v>50.7679</v>
      </c>
      <c r="X384" s="257">
        <f>X379</f>
        <v>35</v>
      </c>
      <c r="Y384" s="123"/>
      <c r="AC384" s="168"/>
      <c r="AF384" s="125"/>
    </row>
    <row r="385" spans="1:40" s="115" customFormat="1" ht="17.25" customHeight="1">
      <c r="A385" s="261">
        <v>56</v>
      </c>
      <c r="B385" s="124">
        <v>21</v>
      </c>
      <c r="C385" s="118" t="s">
        <v>118</v>
      </c>
      <c r="E385" s="118"/>
      <c r="G385" s="252" t="s">
        <v>170</v>
      </c>
      <c r="H385" s="254"/>
      <c r="I385" s="108" t="s">
        <v>174</v>
      </c>
      <c r="J385" s="118"/>
      <c r="K385" s="118"/>
      <c r="L385" s="118"/>
      <c r="M385" s="118"/>
      <c r="N385" s="252"/>
      <c r="O385" s="122"/>
      <c r="P385" s="128"/>
      <c r="S385" s="222">
        <f>SUM(S386:S389)</f>
        <v>49.04</v>
      </c>
      <c r="T385" s="209"/>
      <c r="U385" s="223">
        <f>ROUND(((SUM(S386:S389))/FIGSDD)*10,4)+SUM(T386:T389)</f>
        <v>50.0408</v>
      </c>
      <c r="V385" s="223">
        <f>ROUND(U385*FIGS_PART,4)</f>
        <v>50.0408</v>
      </c>
      <c r="W385" s="277">
        <f>U385</f>
        <v>50.0408</v>
      </c>
      <c r="X385" s="257">
        <f>[1]!sn_val(B385)</f>
        <v>21</v>
      </c>
      <c r="Y385" s="123">
        <v>60</v>
      </c>
      <c r="AC385" s="168"/>
      <c r="AF385" s="125"/>
      <c r="AK385" s="268">
        <f>S386</f>
        <v>10.34</v>
      </c>
      <c r="AL385" s="268">
        <f>S387</f>
        <v>16.8175</v>
      </c>
      <c r="AM385" s="268">
        <f>S388</f>
        <v>10.67</v>
      </c>
      <c r="AN385" s="268">
        <f>S389</f>
        <v>11.2125</v>
      </c>
    </row>
    <row r="386" spans="1:32" s="115" customFormat="1" ht="17.25" customHeight="1">
      <c r="A386" s="265"/>
      <c r="B386" s="266"/>
      <c r="C386" s="207"/>
      <c r="D386" s="207"/>
      <c r="E386" s="207"/>
      <c r="F386" s="207"/>
      <c r="G386" s="207"/>
      <c r="H386" s="205" t="s">
        <v>77</v>
      </c>
      <c r="I386" s="264">
        <v>4.4</v>
      </c>
      <c r="J386" s="264">
        <v>4.4</v>
      </c>
      <c r="K386" s="264">
        <v>5</v>
      </c>
      <c r="L386" s="264">
        <v>4.9</v>
      </c>
      <c r="M386" s="264">
        <v>4.5</v>
      </c>
      <c r="N386" s="264">
        <v>5.2</v>
      </c>
      <c r="O386" s="264"/>
      <c r="P386" s="264"/>
      <c r="Q386" s="264"/>
      <c r="R386" s="206"/>
      <c r="S386" s="222">
        <f>ROUND((SUM(I386:O386,-(MAX(I386:O386)),-(MIN(I386:O386)))/(JUDGES_COUNT-2))*FIGDD1,4)</f>
        <v>10.34</v>
      </c>
      <c r="T386" s="209"/>
      <c r="V386" s="273"/>
      <c r="W386" s="259">
        <f>W385</f>
        <v>50.0408</v>
      </c>
      <c r="X386" s="257">
        <f>X385</f>
        <v>21</v>
      </c>
      <c r="Y386" s="123"/>
      <c r="AC386" s="168"/>
      <c r="AF386" s="125"/>
    </row>
    <row r="387" spans="1:32" s="115" customFormat="1" ht="17.25" customHeight="1">
      <c r="A387" s="267"/>
      <c r="B387" s="233"/>
      <c r="C387" s="207"/>
      <c r="D387" s="207"/>
      <c r="E387" s="207"/>
      <c r="F387" s="207"/>
      <c r="G387" s="207"/>
      <c r="H387" s="205" t="s">
        <v>78</v>
      </c>
      <c r="I387" s="264">
        <v>5.8</v>
      </c>
      <c r="J387" s="264">
        <v>5.6</v>
      </c>
      <c r="K387" s="264">
        <v>4.9</v>
      </c>
      <c r="L387" s="264">
        <v>5.5</v>
      </c>
      <c r="M387" s="264">
        <v>5.6</v>
      </c>
      <c r="N387" s="264">
        <v>5</v>
      </c>
      <c r="O387" s="264"/>
      <c r="P387" s="264"/>
      <c r="Q387" s="264"/>
      <c r="R387" s="206"/>
      <c r="S387" s="222">
        <f>ROUND((SUM(I387:O387,-(MAX(I387:O387)),-(MIN(I387:O387)))/(JUDGES_COUNT-2))*FIGDD2,4)</f>
        <v>16.8175</v>
      </c>
      <c r="T387" s="209"/>
      <c r="V387" s="273"/>
      <c r="W387" s="259">
        <f>W385</f>
        <v>50.0408</v>
      </c>
      <c r="X387" s="257">
        <f>X385</f>
        <v>21</v>
      </c>
      <c r="Y387" s="123"/>
      <c r="AC387" s="168"/>
      <c r="AF387" s="125"/>
    </row>
    <row r="388" spans="1:32" s="115" customFormat="1" ht="17.25" customHeight="1">
      <c r="A388" s="265"/>
      <c r="B388" s="266"/>
      <c r="C388" s="207"/>
      <c r="D388" s="207"/>
      <c r="E388" s="207"/>
      <c r="F388" s="207"/>
      <c r="G388" s="207"/>
      <c r="H388" s="205" t="s">
        <v>79</v>
      </c>
      <c r="I388" s="264">
        <v>4.8</v>
      </c>
      <c r="J388" s="264">
        <v>4.6</v>
      </c>
      <c r="K388" s="264">
        <v>5</v>
      </c>
      <c r="L388" s="264">
        <v>5</v>
      </c>
      <c r="M388" s="264">
        <v>4.5</v>
      </c>
      <c r="N388" s="264">
        <v>5.3</v>
      </c>
      <c r="O388" s="264"/>
      <c r="P388" s="264"/>
      <c r="Q388" s="264"/>
      <c r="R388" s="206"/>
      <c r="S388" s="222">
        <f>ROUND((SUM(I388:O388,-(MAX(I388:O388)),-(MIN(I388:O388)))/(JUDGES_COUNT-2))*FIGDD3,4)</f>
        <v>10.67</v>
      </c>
      <c r="T388" s="209"/>
      <c r="V388" s="273"/>
      <c r="W388" s="259">
        <f>W385</f>
        <v>50.0408</v>
      </c>
      <c r="X388" s="257">
        <f>X385</f>
        <v>21</v>
      </c>
      <c r="Y388" s="123"/>
      <c r="AC388" s="168"/>
      <c r="AF388" s="125"/>
    </row>
    <row r="389" spans="1:32" s="115" customFormat="1" ht="17.25" customHeight="1">
      <c r="A389" s="265"/>
      <c r="B389" s="266"/>
      <c r="C389" s="207"/>
      <c r="D389" s="207"/>
      <c r="E389" s="207"/>
      <c r="F389" s="207"/>
      <c r="G389" s="207"/>
      <c r="H389" s="205" t="s">
        <v>80</v>
      </c>
      <c r="I389" s="264">
        <v>5.3</v>
      </c>
      <c r="J389" s="264">
        <v>5</v>
      </c>
      <c r="K389" s="264">
        <v>4.5</v>
      </c>
      <c r="L389" s="264">
        <v>4.8</v>
      </c>
      <c r="M389" s="264">
        <v>4.7</v>
      </c>
      <c r="N389" s="264">
        <v>5</v>
      </c>
      <c r="O389" s="264"/>
      <c r="P389" s="264"/>
      <c r="Q389" s="264"/>
      <c r="R389" s="207"/>
      <c r="S389" s="222">
        <f>ROUND((SUM(I389:O389,-(MAX(I389:O389)),-(MIN(I389:O389)))/(JUDGES_COUNT-2))*FIGDD4,4)</f>
        <v>11.2125</v>
      </c>
      <c r="T389" s="209"/>
      <c r="V389" s="273"/>
      <c r="W389" s="259">
        <f>W385</f>
        <v>50.0408</v>
      </c>
      <c r="X389" s="257">
        <f>X385</f>
        <v>21</v>
      </c>
      <c r="Y389" s="123"/>
      <c r="AC389" s="168"/>
      <c r="AF389" s="125"/>
    </row>
    <row r="390" spans="1:32" s="115" customFormat="1" ht="17.25" customHeight="1">
      <c r="A390" s="261"/>
      <c r="B390" s="124"/>
      <c r="C390" s="118"/>
      <c r="E390" s="118"/>
      <c r="G390" s="252"/>
      <c r="H390" s="254"/>
      <c r="I390" s="108"/>
      <c r="J390" s="118"/>
      <c r="K390" s="118"/>
      <c r="L390" s="118"/>
      <c r="M390" s="118"/>
      <c r="N390" s="252"/>
      <c r="O390" s="122"/>
      <c r="P390" s="128"/>
      <c r="V390" s="273"/>
      <c r="W390" s="259">
        <f>W385</f>
        <v>50.0408</v>
      </c>
      <c r="X390" s="257">
        <f>X385</f>
        <v>21</v>
      </c>
      <c r="Y390" s="123"/>
      <c r="AC390" s="168"/>
      <c r="AF390" s="125"/>
    </row>
    <row r="391" spans="1:40" s="115" customFormat="1" ht="17.25" customHeight="1">
      <c r="A391" s="261">
        <v>56</v>
      </c>
      <c r="B391" s="124">
        <v>49</v>
      </c>
      <c r="C391" s="122" t="s">
        <v>108</v>
      </c>
      <c r="E391" s="118"/>
      <c r="G391" s="252" t="s">
        <v>168</v>
      </c>
      <c r="H391" s="254"/>
      <c r="I391" s="108" t="s">
        <v>173</v>
      </c>
      <c r="K391" s="118"/>
      <c r="M391" s="118"/>
      <c r="N391" s="116"/>
      <c r="P391" s="118"/>
      <c r="Q391" s="119"/>
      <c r="S391" s="222">
        <f>SUM(S392:S395)</f>
        <v>49.03999999999999</v>
      </c>
      <c r="T391" s="209"/>
      <c r="U391" s="223">
        <f>ROUND(((SUM(S392:S395))/FIGSDD)*10,4)+SUM(T392:T395)</f>
        <v>50.0408</v>
      </c>
      <c r="V391" s="223">
        <f>ROUND(U391*FIGS_PART,4)</f>
        <v>50.0408</v>
      </c>
      <c r="W391" s="277">
        <f>U391</f>
        <v>50.0408</v>
      </c>
      <c r="X391" s="257">
        <f>[1]!sn_val(B391)</f>
        <v>49</v>
      </c>
      <c r="Y391" s="123">
        <v>38</v>
      </c>
      <c r="AC391" s="168"/>
      <c r="AF391" s="125"/>
      <c r="AK391" s="268">
        <f>S392</f>
        <v>10.78</v>
      </c>
      <c r="AL391" s="268">
        <f>S393</f>
        <v>15.035</v>
      </c>
      <c r="AM391" s="268">
        <f>S394</f>
        <v>11.495</v>
      </c>
      <c r="AN391" s="268">
        <f>S395</f>
        <v>11.73</v>
      </c>
    </row>
    <row r="392" spans="1:32" s="115" customFormat="1" ht="17.25" customHeight="1">
      <c r="A392" s="265"/>
      <c r="B392" s="266"/>
      <c r="C392" s="207"/>
      <c r="D392" s="207"/>
      <c r="E392" s="207"/>
      <c r="F392" s="207"/>
      <c r="G392" s="207"/>
      <c r="H392" s="205" t="s">
        <v>77</v>
      </c>
      <c r="I392" s="264">
        <v>4.8</v>
      </c>
      <c r="J392" s="264">
        <v>4.9</v>
      </c>
      <c r="K392" s="264">
        <v>5</v>
      </c>
      <c r="L392" s="264">
        <v>4.6</v>
      </c>
      <c r="M392" s="264">
        <v>4.9</v>
      </c>
      <c r="N392" s="264">
        <v>5</v>
      </c>
      <c r="O392" s="264"/>
      <c r="P392" s="264"/>
      <c r="Q392" s="264"/>
      <c r="R392" s="206"/>
      <c r="S392" s="222">
        <f>ROUND((SUM(I392:O392,-(MAX(I392:O392)),-(MIN(I392:O392)))/(JUDGES_COUNT-2))*FIGDD1,4)</f>
        <v>10.78</v>
      </c>
      <c r="T392" s="209"/>
      <c r="V392" s="273"/>
      <c r="W392" s="259">
        <f>W391</f>
        <v>50.0408</v>
      </c>
      <c r="X392" s="257">
        <f>X391</f>
        <v>49</v>
      </c>
      <c r="Y392" s="123"/>
      <c r="AC392" s="168"/>
      <c r="AF392" s="125"/>
    </row>
    <row r="393" spans="1:32" s="115" customFormat="1" ht="17.25" customHeight="1">
      <c r="A393" s="267"/>
      <c r="B393" s="233"/>
      <c r="C393" s="207"/>
      <c r="D393" s="207"/>
      <c r="E393" s="207"/>
      <c r="F393" s="207"/>
      <c r="G393" s="207"/>
      <c r="H393" s="205" t="s">
        <v>78</v>
      </c>
      <c r="I393" s="264">
        <v>5.1</v>
      </c>
      <c r="J393" s="264">
        <v>5</v>
      </c>
      <c r="K393" s="264">
        <v>5.3</v>
      </c>
      <c r="L393" s="264">
        <v>4.8</v>
      </c>
      <c r="M393" s="264">
        <v>4.5</v>
      </c>
      <c r="N393" s="264">
        <v>4.5</v>
      </c>
      <c r="O393" s="264"/>
      <c r="P393" s="264"/>
      <c r="Q393" s="264"/>
      <c r="R393" s="206"/>
      <c r="S393" s="222">
        <f>ROUND((SUM(I393:O393,-(MAX(I393:O393)),-(MIN(I393:O393)))/(JUDGES_COUNT-2))*FIGDD2,4)</f>
        <v>15.035</v>
      </c>
      <c r="T393" s="209"/>
      <c r="V393" s="273"/>
      <c r="W393" s="259">
        <f>W391</f>
        <v>50.0408</v>
      </c>
      <c r="X393" s="257">
        <f>X391</f>
        <v>49</v>
      </c>
      <c r="Y393" s="123"/>
      <c r="AC393" s="168"/>
      <c r="AF393" s="125"/>
    </row>
    <row r="394" spans="1:32" s="115" customFormat="1" ht="17.25" customHeight="1">
      <c r="A394" s="265"/>
      <c r="B394" s="266"/>
      <c r="C394" s="207"/>
      <c r="D394" s="207"/>
      <c r="E394" s="207"/>
      <c r="F394" s="207"/>
      <c r="G394" s="207"/>
      <c r="H394" s="205" t="s">
        <v>79</v>
      </c>
      <c r="I394" s="264">
        <v>4.7</v>
      </c>
      <c r="J394" s="264">
        <v>4.8</v>
      </c>
      <c r="K394" s="264">
        <v>5.4</v>
      </c>
      <c r="L394" s="264">
        <v>5</v>
      </c>
      <c r="M394" s="264">
        <v>5.8</v>
      </c>
      <c r="N394" s="264">
        <v>5.7</v>
      </c>
      <c r="O394" s="264"/>
      <c r="P394" s="264"/>
      <c r="Q394" s="264"/>
      <c r="R394" s="206"/>
      <c r="S394" s="222">
        <f>ROUND((SUM(I394:O394,-(MAX(I394:O394)),-(MIN(I394:O394)))/(JUDGES_COUNT-2))*FIGDD3,4)</f>
        <v>11.495</v>
      </c>
      <c r="T394" s="209"/>
      <c r="V394" s="273"/>
      <c r="W394" s="259">
        <f>W391</f>
        <v>50.0408</v>
      </c>
      <c r="X394" s="257">
        <f>X391</f>
        <v>49</v>
      </c>
      <c r="Y394" s="123"/>
      <c r="AC394" s="168"/>
      <c r="AF394" s="125"/>
    </row>
    <row r="395" spans="1:32" s="115" customFormat="1" ht="17.25" customHeight="1">
      <c r="A395" s="265"/>
      <c r="B395" s="266"/>
      <c r="C395" s="207"/>
      <c r="D395" s="207"/>
      <c r="E395" s="207"/>
      <c r="F395" s="207"/>
      <c r="G395" s="207"/>
      <c r="H395" s="205" t="s">
        <v>80</v>
      </c>
      <c r="I395" s="264">
        <v>5.3</v>
      </c>
      <c r="J395" s="264">
        <v>4.8</v>
      </c>
      <c r="K395" s="264">
        <v>5.3</v>
      </c>
      <c r="L395" s="264">
        <v>4.8</v>
      </c>
      <c r="M395" s="264">
        <v>5</v>
      </c>
      <c r="N395" s="264">
        <v>5.6</v>
      </c>
      <c r="O395" s="264"/>
      <c r="P395" s="264"/>
      <c r="Q395" s="264"/>
      <c r="R395" s="207"/>
      <c r="S395" s="222">
        <f>ROUND((SUM(I395:O395,-(MAX(I395:O395)),-(MIN(I395:O395)))/(JUDGES_COUNT-2))*FIGDD4,4)</f>
        <v>11.73</v>
      </c>
      <c r="T395" s="209"/>
      <c r="V395" s="273"/>
      <c r="W395" s="259">
        <f>W391</f>
        <v>50.0408</v>
      </c>
      <c r="X395" s="257">
        <f>X391</f>
        <v>49</v>
      </c>
      <c r="Y395" s="123"/>
      <c r="AC395" s="168"/>
      <c r="AF395" s="125"/>
    </row>
    <row r="396" spans="1:32" s="115" customFormat="1" ht="17.25" customHeight="1">
      <c r="A396" s="261"/>
      <c r="B396" s="124"/>
      <c r="C396" s="122"/>
      <c r="E396" s="118"/>
      <c r="G396" s="252"/>
      <c r="H396" s="254"/>
      <c r="I396" s="108"/>
      <c r="K396" s="118"/>
      <c r="M396" s="118"/>
      <c r="N396" s="116"/>
      <c r="P396" s="118"/>
      <c r="Q396" s="119"/>
      <c r="V396" s="273"/>
      <c r="W396" s="259">
        <f>W391</f>
        <v>50.0408</v>
      </c>
      <c r="X396" s="257">
        <f>X391</f>
        <v>49</v>
      </c>
      <c r="Y396" s="123"/>
      <c r="AC396" s="168"/>
      <c r="AF396" s="125"/>
    </row>
    <row r="397" spans="1:40" s="115" customFormat="1" ht="17.25" customHeight="1">
      <c r="A397" s="261">
        <v>58</v>
      </c>
      <c r="B397" s="124">
        <v>51</v>
      </c>
      <c r="C397" s="122" t="s">
        <v>123</v>
      </c>
      <c r="E397" s="118"/>
      <c r="G397" s="252" t="s">
        <v>171</v>
      </c>
      <c r="H397" s="254"/>
      <c r="I397" s="108" t="s">
        <v>174</v>
      </c>
      <c r="J397" s="118"/>
      <c r="K397" s="118"/>
      <c r="L397" s="122"/>
      <c r="M397" s="122"/>
      <c r="N397" s="252"/>
      <c r="O397" s="122"/>
      <c r="P397" s="128"/>
      <c r="Q397" s="119"/>
      <c r="S397" s="222">
        <f>SUM(S398:S401)</f>
        <v>49.015</v>
      </c>
      <c r="T397" s="209"/>
      <c r="U397" s="223">
        <f>ROUND(((SUM(S398:S401))/FIGSDD)*10,4)+SUM(T398:T401)</f>
        <v>50.0153</v>
      </c>
      <c r="V397" s="223">
        <f>ROUND(U397*FIGS_PART,4)</f>
        <v>50.0153</v>
      </c>
      <c r="W397" s="277">
        <f>U397</f>
        <v>50.0153</v>
      </c>
      <c r="X397" s="257">
        <f>[1]!sn_val(B397)</f>
        <v>51</v>
      </c>
      <c r="Y397" s="123">
        <v>78</v>
      </c>
      <c r="AC397" s="168"/>
      <c r="AF397" s="125"/>
      <c r="AK397" s="268">
        <f>S398</f>
        <v>11.825</v>
      </c>
      <c r="AL397" s="268">
        <f>S399</f>
        <v>16.275</v>
      </c>
      <c r="AM397" s="268">
        <f>S400</f>
        <v>10.45</v>
      </c>
      <c r="AN397" s="268">
        <f>S401</f>
        <v>10.465</v>
      </c>
    </row>
    <row r="398" spans="1:32" s="115" customFormat="1" ht="17.25" customHeight="1">
      <c r="A398" s="265"/>
      <c r="B398" s="266"/>
      <c r="C398" s="207"/>
      <c r="D398" s="207"/>
      <c r="E398" s="207"/>
      <c r="F398" s="207"/>
      <c r="G398" s="207"/>
      <c r="H398" s="205" t="s">
        <v>77</v>
      </c>
      <c r="I398" s="264">
        <v>5</v>
      </c>
      <c r="J398" s="264">
        <v>4.8</v>
      </c>
      <c r="K398" s="264">
        <v>5.2</v>
      </c>
      <c r="L398" s="264">
        <v>5.9</v>
      </c>
      <c r="M398" s="264">
        <v>6.2</v>
      </c>
      <c r="N398" s="264">
        <v>5.4</v>
      </c>
      <c r="O398" s="264"/>
      <c r="P398" s="264"/>
      <c r="Q398" s="264"/>
      <c r="R398" s="206"/>
      <c r="S398" s="222">
        <f>ROUND((SUM(I398:O398,-(MAX(I398:O398)),-(MIN(I398:O398)))/(JUDGES_COUNT-2))*FIGDD1,4)</f>
        <v>11.825</v>
      </c>
      <c r="T398" s="209"/>
      <c r="V398" s="273"/>
      <c r="W398" s="259">
        <f>W397</f>
        <v>50.0153</v>
      </c>
      <c r="X398" s="257">
        <f>X397</f>
        <v>51</v>
      </c>
      <c r="Y398" s="123"/>
      <c r="AC398" s="168"/>
      <c r="AF398" s="125"/>
    </row>
    <row r="399" spans="1:32" s="115" customFormat="1" ht="17.25" customHeight="1">
      <c r="A399" s="267"/>
      <c r="B399" s="233"/>
      <c r="C399" s="207"/>
      <c r="D399" s="207"/>
      <c r="E399" s="207"/>
      <c r="F399" s="207"/>
      <c r="G399" s="207"/>
      <c r="H399" s="205" t="s">
        <v>78</v>
      </c>
      <c r="I399" s="264">
        <v>5.6</v>
      </c>
      <c r="J399" s="264">
        <v>5.4</v>
      </c>
      <c r="K399" s="264">
        <v>5</v>
      </c>
      <c r="L399" s="264">
        <v>5.2</v>
      </c>
      <c r="M399" s="264">
        <v>4.9</v>
      </c>
      <c r="N399" s="264">
        <v>5.4</v>
      </c>
      <c r="O399" s="264"/>
      <c r="P399" s="264"/>
      <c r="Q399" s="264"/>
      <c r="R399" s="206"/>
      <c r="S399" s="222">
        <f>ROUND((SUM(I399:O399,-(MAX(I399:O399)),-(MIN(I399:O399)))/(JUDGES_COUNT-2))*FIGDD2,4)</f>
        <v>16.275</v>
      </c>
      <c r="T399" s="209"/>
      <c r="V399" s="273"/>
      <c r="W399" s="259">
        <f>W397</f>
        <v>50.0153</v>
      </c>
      <c r="X399" s="257">
        <f>X397</f>
        <v>51</v>
      </c>
      <c r="Y399" s="123"/>
      <c r="AC399" s="168"/>
      <c r="AF399" s="125"/>
    </row>
    <row r="400" spans="1:32" s="115" customFormat="1" ht="17.25" customHeight="1">
      <c r="A400" s="265"/>
      <c r="B400" s="266"/>
      <c r="C400" s="207"/>
      <c r="D400" s="207"/>
      <c r="E400" s="207"/>
      <c r="F400" s="207"/>
      <c r="G400" s="207"/>
      <c r="H400" s="205" t="s">
        <v>79</v>
      </c>
      <c r="I400" s="264">
        <v>4.6</v>
      </c>
      <c r="J400" s="264">
        <v>4</v>
      </c>
      <c r="K400" s="264">
        <v>4.7</v>
      </c>
      <c r="L400" s="264">
        <v>5</v>
      </c>
      <c r="M400" s="264">
        <v>4.9</v>
      </c>
      <c r="N400" s="264">
        <v>4.8</v>
      </c>
      <c r="O400" s="264"/>
      <c r="P400" s="264"/>
      <c r="Q400" s="264"/>
      <c r="R400" s="206"/>
      <c r="S400" s="222">
        <f>ROUND((SUM(I400:O400,-(MAX(I400:O400)),-(MIN(I400:O400)))/(JUDGES_COUNT-2))*FIGDD3,4)</f>
        <v>10.45</v>
      </c>
      <c r="T400" s="209"/>
      <c r="V400" s="273"/>
      <c r="W400" s="259">
        <f>W397</f>
        <v>50.0153</v>
      </c>
      <c r="X400" s="257">
        <f>X397</f>
        <v>51</v>
      </c>
      <c r="Y400" s="123"/>
      <c r="AC400" s="168"/>
      <c r="AF400" s="125"/>
    </row>
    <row r="401" spans="1:32" s="115" customFormat="1" ht="17.25" customHeight="1">
      <c r="A401" s="265"/>
      <c r="B401" s="266"/>
      <c r="C401" s="207"/>
      <c r="D401" s="207"/>
      <c r="E401" s="207"/>
      <c r="F401" s="207"/>
      <c r="G401" s="207"/>
      <c r="H401" s="205" t="s">
        <v>80</v>
      </c>
      <c r="I401" s="264">
        <v>4.6</v>
      </c>
      <c r="J401" s="264">
        <v>4.4</v>
      </c>
      <c r="K401" s="264">
        <v>4.6</v>
      </c>
      <c r="L401" s="264">
        <v>4.4</v>
      </c>
      <c r="M401" s="264">
        <v>4.6</v>
      </c>
      <c r="N401" s="264">
        <v>5</v>
      </c>
      <c r="O401" s="264"/>
      <c r="P401" s="264"/>
      <c r="Q401" s="264"/>
      <c r="R401" s="207"/>
      <c r="S401" s="222">
        <f>ROUND((SUM(I401:O401,-(MAX(I401:O401)),-(MIN(I401:O401)))/(JUDGES_COUNT-2))*FIGDD4,4)</f>
        <v>10.465</v>
      </c>
      <c r="T401" s="209"/>
      <c r="V401" s="273"/>
      <c r="W401" s="259">
        <f>W397</f>
        <v>50.0153</v>
      </c>
      <c r="X401" s="257">
        <f>X397</f>
        <v>51</v>
      </c>
      <c r="Y401" s="123"/>
      <c r="AC401" s="168"/>
      <c r="AF401" s="125"/>
    </row>
    <row r="402" spans="1:32" s="115" customFormat="1" ht="17.25" customHeight="1">
      <c r="A402" s="261"/>
      <c r="B402" s="124"/>
      <c r="C402" s="122"/>
      <c r="E402" s="118"/>
      <c r="G402" s="252"/>
      <c r="H402" s="254"/>
      <c r="I402" s="108"/>
      <c r="J402" s="118"/>
      <c r="K402" s="118"/>
      <c r="L402" s="122"/>
      <c r="M402" s="122"/>
      <c r="N402" s="252"/>
      <c r="O402" s="122"/>
      <c r="P402" s="128"/>
      <c r="Q402" s="119"/>
      <c r="V402" s="273"/>
      <c r="W402" s="259">
        <f>W397</f>
        <v>50.0153</v>
      </c>
      <c r="X402" s="257">
        <f>X397</f>
        <v>51</v>
      </c>
      <c r="Y402" s="123"/>
      <c r="AC402" s="168"/>
      <c r="AF402" s="125"/>
    </row>
    <row r="403" spans="1:40" s="115" customFormat="1" ht="17.25" customHeight="1">
      <c r="A403" s="261">
        <v>59</v>
      </c>
      <c r="B403" s="124">
        <v>59</v>
      </c>
      <c r="C403" s="122" t="s">
        <v>100</v>
      </c>
      <c r="E403" s="118"/>
      <c r="G403" s="252" t="s">
        <v>169</v>
      </c>
      <c r="H403" s="254"/>
      <c r="I403" s="108" t="s">
        <v>172</v>
      </c>
      <c r="K403" s="118"/>
      <c r="L403" s="118"/>
      <c r="M403" s="118"/>
      <c r="N403" s="252"/>
      <c r="O403" s="122"/>
      <c r="P403" s="128"/>
      <c r="Q403" s="119"/>
      <c r="S403" s="222">
        <f>SUM(S404:S407)</f>
        <v>48.987500000000004</v>
      </c>
      <c r="T403" s="209"/>
      <c r="U403" s="223">
        <f>ROUND(((SUM(S404:S407))/FIGSDD)*10,4)+SUM(T404:T407)</f>
        <v>49.9872</v>
      </c>
      <c r="V403" s="223">
        <f>ROUND(U403*FIGS_PART,4)</f>
        <v>49.9872</v>
      </c>
      <c r="W403" s="277">
        <f>U403</f>
        <v>49.9872</v>
      </c>
      <c r="X403" s="257">
        <f>[1]!sn_val(B403)</f>
        <v>59</v>
      </c>
      <c r="Y403" s="123">
        <v>73</v>
      </c>
      <c r="AC403" s="168"/>
      <c r="AF403" s="125"/>
      <c r="AH403" s="111"/>
      <c r="AK403" s="268">
        <f>S404</f>
        <v>10.725</v>
      </c>
      <c r="AL403" s="268">
        <f>S405</f>
        <v>16.43</v>
      </c>
      <c r="AM403" s="268">
        <f>S406</f>
        <v>10.505</v>
      </c>
      <c r="AN403" s="268">
        <f>S407</f>
        <v>11.3275</v>
      </c>
    </row>
    <row r="404" spans="1:34" s="115" customFormat="1" ht="17.25" customHeight="1">
      <c r="A404" s="265"/>
      <c r="B404" s="266"/>
      <c r="C404" s="207"/>
      <c r="D404" s="207"/>
      <c r="E404" s="207"/>
      <c r="F404" s="207"/>
      <c r="G404" s="207"/>
      <c r="H404" s="205" t="s">
        <v>77</v>
      </c>
      <c r="I404" s="264">
        <v>4.6</v>
      </c>
      <c r="J404" s="264">
        <v>4.9</v>
      </c>
      <c r="K404" s="264">
        <v>5</v>
      </c>
      <c r="L404" s="264">
        <v>5</v>
      </c>
      <c r="M404" s="264">
        <v>4.8</v>
      </c>
      <c r="N404" s="264">
        <v>4.8</v>
      </c>
      <c r="O404" s="264"/>
      <c r="P404" s="264"/>
      <c r="Q404" s="264"/>
      <c r="R404" s="206"/>
      <c r="S404" s="222">
        <f>ROUND((SUM(I404:O404,-(MAX(I404:O404)),-(MIN(I404:O404)))/(JUDGES_COUNT-2))*FIGDD1,4)</f>
        <v>10.725</v>
      </c>
      <c r="T404" s="209"/>
      <c r="V404" s="273"/>
      <c r="W404" s="259">
        <f>W403</f>
        <v>49.9872</v>
      </c>
      <c r="X404" s="257">
        <f>X403</f>
        <v>59</v>
      </c>
      <c r="Y404" s="123"/>
      <c r="AC404" s="168"/>
      <c r="AF404" s="125"/>
      <c r="AH404" s="111"/>
    </row>
    <row r="405" spans="1:34" s="115" customFormat="1" ht="17.25" customHeight="1">
      <c r="A405" s="267"/>
      <c r="B405" s="233"/>
      <c r="C405" s="207"/>
      <c r="D405" s="207"/>
      <c r="E405" s="207"/>
      <c r="F405" s="207"/>
      <c r="G405" s="207"/>
      <c r="H405" s="205" t="s">
        <v>78</v>
      </c>
      <c r="I405" s="264">
        <v>5.2</v>
      </c>
      <c r="J405" s="264">
        <v>5.3</v>
      </c>
      <c r="K405" s="264">
        <v>5.1</v>
      </c>
      <c r="L405" s="264">
        <v>5.4</v>
      </c>
      <c r="M405" s="264">
        <v>5.3</v>
      </c>
      <c r="N405" s="264">
        <v>5.6</v>
      </c>
      <c r="O405" s="264"/>
      <c r="P405" s="264"/>
      <c r="Q405" s="264"/>
      <c r="R405" s="206"/>
      <c r="S405" s="222">
        <f>ROUND((SUM(I405:O405,-(MAX(I405:O405)),-(MIN(I405:O405)))/(JUDGES_COUNT-2))*FIGDD2,4)</f>
        <v>16.43</v>
      </c>
      <c r="T405" s="209"/>
      <c r="V405" s="273"/>
      <c r="W405" s="259">
        <f>W403</f>
        <v>49.9872</v>
      </c>
      <c r="X405" s="257">
        <f>X403</f>
        <v>59</v>
      </c>
      <c r="Y405" s="123"/>
      <c r="AC405" s="168"/>
      <c r="AF405" s="125"/>
      <c r="AH405" s="111"/>
    </row>
    <row r="406" spans="1:34" s="115" customFormat="1" ht="17.25" customHeight="1">
      <c r="A406" s="265"/>
      <c r="B406" s="266"/>
      <c r="C406" s="207"/>
      <c r="D406" s="207"/>
      <c r="E406" s="207"/>
      <c r="F406" s="207"/>
      <c r="G406" s="207"/>
      <c r="H406" s="205" t="s">
        <v>79</v>
      </c>
      <c r="I406" s="264">
        <v>4.8</v>
      </c>
      <c r="J406" s="264">
        <v>4.8</v>
      </c>
      <c r="K406" s="264">
        <v>4.7</v>
      </c>
      <c r="L406" s="264">
        <v>4.7</v>
      </c>
      <c r="M406" s="264">
        <v>4.8</v>
      </c>
      <c r="N406" s="264">
        <v>4.8</v>
      </c>
      <c r="O406" s="264"/>
      <c r="P406" s="264"/>
      <c r="Q406" s="264"/>
      <c r="R406" s="206"/>
      <c r="S406" s="222">
        <f>ROUND((SUM(I406:O406,-(MAX(I406:O406)),-(MIN(I406:O406)))/(JUDGES_COUNT-2))*FIGDD3,4)</f>
        <v>10.505</v>
      </c>
      <c r="T406" s="209"/>
      <c r="V406" s="273"/>
      <c r="W406" s="259">
        <f>W403</f>
        <v>49.9872</v>
      </c>
      <c r="X406" s="257">
        <f>X403</f>
        <v>59</v>
      </c>
      <c r="Y406" s="123"/>
      <c r="AC406" s="168"/>
      <c r="AF406" s="125"/>
      <c r="AH406" s="111"/>
    </row>
    <row r="407" spans="1:34" s="115" customFormat="1" ht="17.25" customHeight="1">
      <c r="A407" s="265"/>
      <c r="B407" s="266"/>
      <c r="C407" s="207"/>
      <c r="D407" s="207"/>
      <c r="E407" s="207"/>
      <c r="F407" s="207"/>
      <c r="G407" s="207"/>
      <c r="H407" s="205" t="s">
        <v>80</v>
      </c>
      <c r="I407" s="264">
        <v>4.9</v>
      </c>
      <c r="J407" s="264">
        <v>5.2</v>
      </c>
      <c r="K407" s="264">
        <v>4.8</v>
      </c>
      <c r="L407" s="264">
        <v>5</v>
      </c>
      <c r="M407" s="264">
        <v>4.8</v>
      </c>
      <c r="N407" s="264">
        <v>5</v>
      </c>
      <c r="O407" s="264"/>
      <c r="P407" s="264"/>
      <c r="Q407" s="264"/>
      <c r="R407" s="207"/>
      <c r="S407" s="222">
        <f>ROUND((SUM(I407:O407,-(MAX(I407:O407)),-(MIN(I407:O407)))/(JUDGES_COUNT-2))*FIGDD4,4)</f>
        <v>11.3275</v>
      </c>
      <c r="T407" s="209"/>
      <c r="V407" s="273"/>
      <c r="W407" s="259">
        <f>W403</f>
        <v>49.9872</v>
      </c>
      <c r="X407" s="257">
        <f>X403</f>
        <v>59</v>
      </c>
      <c r="Y407" s="123"/>
      <c r="AC407" s="168"/>
      <c r="AF407" s="125"/>
      <c r="AH407" s="111"/>
    </row>
    <row r="408" spans="1:34" s="115" customFormat="1" ht="17.25" customHeight="1">
      <c r="A408" s="261"/>
      <c r="B408" s="124"/>
      <c r="C408" s="122"/>
      <c r="E408" s="118"/>
      <c r="G408" s="252"/>
      <c r="H408" s="254"/>
      <c r="I408" s="108"/>
      <c r="K408" s="118"/>
      <c r="L408" s="118"/>
      <c r="M408" s="118"/>
      <c r="N408" s="252"/>
      <c r="O408" s="122"/>
      <c r="P408" s="128"/>
      <c r="Q408" s="119"/>
      <c r="V408" s="273"/>
      <c r="W408" s="259">
        <f>W403</f>
        <v>49.9872</v>
      </c>
      <c r="X408" s="257">
        <f>X403</f>
        <v>59</v>
      </c>
      <c r="Y408" s="123"/>
      <c r="AC408" s="168"/>
      <c r="AF408" s="125"/>
      <c r="AH408" s="111"/>
    </row>
    <row r="409" spans="1:40" s="115" customFormat="1" ht="17.25" customHeight="1">
      <c r="A409" s="261">
        <v>60</v>
      </c>
      <c r="B409" s="124">
        <v>60</v>
      </c>
      <c r="C409" s="122" t="s">
        <v>160</v>
      </c>
      <c r="E409" s="118"/>
      <c r="G409" s="252" t="s">
        <v>168</v>
      </c>
      <c r="H409" s="254"/>
      <c r="I409" s="108" t="s">
        <v>178</v>
      </c>
      <c r="K409" s="118"/>
      <c r="M409" s="122"/>
      <c r="N409" s="116"/>
      <c r="P409" s="118"/>
      <c r="Q409" s="130"/>
      <c r="S409" s="222">
        <f>SUM(S410:S413)</f>
        <v>48.955</v>
      </c>
      <c r="T409" s="209"/>
      <c r="U409" s="223">
        <f>ROUND(((SUM(S410:S413))/FIGSDD)*10,4)+SUM(T410:T413)</f>
        <v>49.9541</v>
      </c>
      <c r="V409" s="223">
        <f>ROUND(U409*FIGS_PART,4)</f>
        <v>49.9541</v>
      </c>
      <c r="W409" s="277">
        <f>U409</f>
        <v>49.9541</v>
      </c>
      <c r="X409" s="257">
        <f>[1]!sn_val(B409)</f>
        <v>60</v>
      </c>
      <c r="Y409" s="123">
        <v>51</v>
      </c>
      <c r="AC409" s="168"/>
      <c r="AF409" s="125"/>
      <c r="AK409" s="268">
        <f>S410</f>
        <v>9.845</v>
      </c>
      <c r="AL409" s="268">
        <f>S411</f>
        <v>16.9725</v>
      </c>
      <c r="AM409" s="268">
        <f>S412</f>
        <v>11.385</v>
      </c>
      <c r="AN409" s="268">
        <f>S413</f>
        <v>10.7525</v>
      </c>
    </row>
    <row r="410" spans="1:32" s="115" customFormat="1" ht="17.25" customHeight="1">
      <c r="A410" s="265"/>
      <c r="B410" s="266"/>
      <c r="C410" s="207"/>
      <c r="D410" s="207"/>
      <c r="E410" s="207"/>
      <c r="F410" s="207"/>
      <c r="G410" s="207"/>
      <c r="H410" s="205" t="s">
        <v>77</v>
      </c>
      <c r="I410" s="264">
        <v>4.4</v>
      </c>
      <c r="J410" s="264">
        <v>4.4</v>
      </c>
      <c r="K410" s="264">
        <v>4.6</v>
      </c>
      <c r="L410" s="264">
        <v>4.4</v>
      </c>
      <c r="M410" s="264">
        <v>4.5</v>
      </c>
      <c r="N410" s="264">
        <v>4.6</v>
      </c>
      <c r="O410" s="264"/>
      <c r="P410" s="264"/>
      <c r="Q410" s="264"/>
      <c r="R410" s="206"/>
      <c r="S410" s="222">
        <f>ROUND((SUM(I410:O410,-(MAX(I410:O410)),-(MIN(I410:O410)))/(JUDGES_COUNT-2))*FIGDD1,4)</f>
        <v>9.845</v>
      </c>
      <c r="T410" s="209"/>
      <c r="V410" s="273"/>
      <c r="W410" s="259">
        <f>W409</f>
        <v>49.9541</v>
      </c>
      <c r="X410" s="257">
        <f>X409</f>
        <v>60</v>
      </c>
      <c r="Y410" s="123"/>
      <c r="AC410" s="168"/>
      <c r="AF410" s="125"/>
    </row>
    <row r="411" spans="1:32" s="115" customFormat="1" ht="17.25" customHeight="1">
      <c r="A411" s="267"/>
      <c r="B411" s="233"/>
      <c r="C411" s="207"/>
      <c r="D411" s="207"/>
      <c r="E411" s="207"/>
      <c r="F411" s="207"/>
      <c r="G411" s="207"/>
      <c r="H411" s="205" t="s">
        <v>78</v>
      </c>
      <c r="I411" s="264">
        <v>5.5</v>
      </c>
      <c r="J411" s="264">
        <v>5.1</v>
      </c>
      <c r="K411" s="264">
        <v>5.3</v>
      </c>
      <c r="L411" s="264">
        <v>5.5</v>
      </c>
      <c r="M411" s="264">
        <v>5.6</v>
      </c>
      <c r="N411" s="264">
        <v>6.3</v>
      </c>
      <c r="O411" s="264"/>
      <c r="P411" s="264"/>
      <c r="Q411" s="264"/>
      <c r="R411" s="206"/>
      <c r="S411" s="222">
        <f>ROUND((SUM(I411:O411,-(MAX(I411:O411)),-(MIN(I411:O411)))/(JUDGES_COUNT-2))*FIGDD2,4)</f>
        <v>16.9725</v>
      </c>
      <c r="T411" s="209"/>
      <c r="V411" s="273"/>
      <c r="W411" s="259">
        <f>W409</f>
        <v>49.9541</v>
      </c>
      <c r="X411" s="257">
        <f>X409</f>
        <v>60</v>
      </c>
      <c r="Y411" s="123"/>
      <c r="AC411" s="168"/>
      <c r="AF411" s="125"/>
    </row>
    <row r="412" spans="1:32" s="115" customFormat="1" ht="17.25" customHeight="1">
      <c r="A412" s="265"/>
      <c r="B412" s="266"/>
      <c r="C412" s="207"/>
      <c r="D412" s="207"/>
      <c r="E412" s="207"/>
      <c r="F412" s="207"/>
      <c r="G412" s="207"/>
      <c r="H412" s="205" t="s">
        <v>79</v>
      </c>
      <c r="I412" s="264">
        <v>5.1</v>
      </c>
      <c r="J412" s="264">
        <v>5.8</v>
      </c>
      <c r="K412" s="264">
        <v>5.4</v>
      </c>
      <c r="L412" s="264">
        <v>5</v>
      </c>
      <c r="M412" s="264">
        <v>5</v>
      </c>
      <c r="N412" s="264">
        <v>5.2</v>
      </c>
      <c r="O412" s="264"/>
      <c r="P412" s="264"/>
      <c r="Q412" s="264"/>
      <c r="R412" s="206"/>
      <c r="S412" s="222">
        <f>ROUND((SUM(I412:O412,-(MAX(I412:O412)),-(MIN(I412:O412)))/(JUDGES_COUNT-2))*FIGDD3,4)</f>
        <v>11.385</v>
      </c>
      <c r="T412" s="209"/>
      <c r="V412" s="273"/>
      <c r="W412" s="259">
        <f>W409</f>
        <v>49.9541</v>
      </c>
      <c r="X412" s="257">
        <f>X409</f>
        <v>60</v>
      </c>
      <c r="Y412" s="123"/>
      <c r="AC412" s="168"/>
      <c r="AF412" s="125"/>
    </row>
    <row r="413" spans="1:32" s="115" customFormat="1" ht="17.25" customHeight="1">
      <c r="A413" s="265"/>
      <c r="B413" s="266"/>
      <c r="C413" s="207"/>
      <c r="D413" s="207"/>
      <c r="E413" s="207"/>
      <c r="F413" s="207"/>
      <c r="G413" s="207"/>
      <c r="H413" s="205" t="s">
        <v>80</v>
      </c>
      <c r="I413" s="264">
        <v>4.7</v>
      </c>
      <c r="J413" s="264">
        <v>5</v>
      </c>
      <c r="K413" s="264">
        <v>4.5</v>
      </c>
      <c r="L413" s="264">
        <v>4.5</v>
      </c>
      <c r="M413" s="264">
        <v>4.5</v>
      </c>
      <c r="N413" s="264">
        <v>5.1</v>
      </c>
      <c r="O413" s="264"/>
      <c r="P413" s="264"/>
      <c r="Q413" s="264"/>
      <c r="R413" s="207"/>
      <c r="S413" s="222">
        <f>ROUND((SUM(I413:O413,-(MAX(I413:O413)),-(MIN(I413:O413)))/(JUDGES_COUNT-2))*FIGDD4,4)</f>
        <v>10.7525</v>
      </c>
      <c r="T413" s="209"/>
      <c r="V413" s="273"/>
      <c r="W413" s="259">
        <f>W409</f>
        <v>49.9541</v>
      </c>
      <c r="X413" s="257">
        <f>X409</f>
        <v>60</v>
      </c>
      <c r="Y413" s="123"/>
      <c r="AC413" s="168"/>
      <c r="AF413" s="125"/>
    </row>
    <row r="414" spans="1:32" s="115" customFormat="1" ht="17.25" customHeight="1">
      <c r="A414" s="261"/>
      <c r="B414" s="124"/>
      <c r="C414" s="122"/>
      <c r="E414" s="118"/>
      <c r="G414" s="252"/>
      <c r="H414" s="254"/>
      <c r="I414" s="108"/>
      <c r="K414" s="118"/>
      <c r="M414" s="122"/>
      <c r="N414" s="116"/>
      <c r="P414" s="118"/>
      <c r="Q414" s="130"/>
      <c r="V414" s="273"/>
      <c r="W414" s="259">
        <f>W409</f>
        <v>49.9541</v>
      </c>
      <c r="X414" s="257">
        <f>X409</f>
        <v>60</v>
      </c>
      <c r="Y414" s="123"/>
      <c r="AC414" s="168"/>
      <c r="AF414" s="125"/>
    </row>
    <row r="415" spans="1:40" s="115" customFormat="1" ht="17.25" customHeight="1">
      <c r="A415" s="261">
        <v>61</v>
      </c>
      <c r="B415" s="124">
        <v>15</v>
      </c>
      <c r="C415" s="122" t="s">
        <v>102</v>
      </c>
      <c r="E415" s="118"/>
      <c r="G415" s="252" t="s">
        <v>170</v>
      </c>
      <c r="H415" s="254"/>
      <c r="I415" s="108" t="s">
        <v>172</v>
      </c>
      <c r="K415" s="109"/>
      <c r="L415" s="110"/>
      <c r="M415" s="111"/>
      <c r="N415" s="112"/>
      <c r="O415" s="111"/>
      <c r="P415" s="111"/>
      <c r="Q415" s="119"/>
      <c r="S415" s="222">
        <f>SUM(S416:S419)</f>
        <v>48.8125</v>
      </c>
      <c r="T415" s="209"/>
      <c r="U415" s="223">
        <f>ROUND(((SUM(S416:S419))/FIGSDD)*10,4)+SUM(T416:T419)</f>
        <v>49.8087</v>
      </c>
      <c r="V415" s="223">
        <f>ROUND(U415*FIGS_PART,4)</f>
        <v>49.8087</v>
      </c>
      <c r="W415" s="277">
        <f>U415</f>
        <v>49.8087</v>
      </c>
      <c r="X415" s="257">
        <f>[1]!sn_val(B415)</f>
        <v>15</v>
      </c>
      <c r="Y415" s="123">
        <v>34</v>
      </c>
      <c r="AC415" s="168"/>
      <c r="AF415" s="125"/>
      <c r="AK415" s="268">
        <f>S416</f>
        <v>10.505</v>
      </c>
      <c r="AL415" s="268">
        <f>S417</f>
        <v>14.4925</v>
      </c>
      <c r="AM415" s="268">
        <f>S418</f>
        <v>11.165</v>
      </c>
      <c r="AN415" s="268">
        <f>S419</f>
        <v>12.65</v>
      </c>
    </row>
    <row r="416" spans="1:32" s="115" customFormat="1" ht="17.25" customHeight="1">
      <c r="A416" s="265"/>
      <c r="B416" s="266"/>
      <c r="C416" s="207"/>
      <c r="D416" s="207"/>
      <c r="E416" s="207"/>
      <c r="F416" s="207"/>
      <c r="G416" s="207"/>
      <c r="H416" s="205" t="s">
        <v>77</v>
      </c>
      <c r="I416" s="264">
        <v>4.6</v>
      </c>
      <c r="J416" s="264">
        <v>4.9</v>
      </c>
      <c r="K416" s="264">
        <v>4.6</v>
      </c>
      <c r="L416" s="264">
        <v>4.7</v>
      </c>
      <c r="M416" s="264">
        <v>5</v>
      </c>
      <c r="N416" s="264">
        <v>4.9</v>
      </c>
      <c r="O416" s="264"/>
      <c r="P416" s="264"/>
      <c r="Q416" s="264"/>
      <c r="R416" s="206"/>
      <c r="S416" s="222">
        <f>ROUND((SUM(I416:O416,-(MAX(I416:O416)),-(MIN(I416:O416)))/(JUDGES_COUNT-2))*FIGDD1,4)</f>
        <v>10.505</v>
      </c>
      <c r="T416" s="209"/>
      <c r="V416" s="273"/>
      <c r="W416" s="259">
        <f>W415</f>
        <v>49.8087</v>
      </c>
      <c r="X416" s="257">
        <f>X415</f>
        <v>15</v>
      </c>
      <c r="Y416" s="123"/>
      <c r="AC416" s="168"/>
      <c r="AF416" s="125"/>
    </row>
    <row r="417" spans="1:32" s="115" customFormat="1" ht="17.25" customHeight="1">
      <c r="A417" s="267"/>
      <c r="B417" s="233"/>
      <c r="C417" s="207"/>
      <c r="D417" s="207"/>
      <c r="E417" s="207"/>
      <c r="F417" s="207"/>
      <c r="G417" s="207"/>
      <c r="H417" s="205" t="s">
        <v>78</v>
      </c>
      <c r="I417" s="264">
        <v>4.4</v>
      </c>
      <c r="J417" s="264">
        <v>4.8</v>
      </c>
      <c r="K417" s="264">
        <v>4.3</v>
      </c>
      <c r="L417" s="264">
        <v>4.7</v>
      </c>
      <c r="M417" s="264">
        <v>4.8</v>
      </c>
      <c r="N417" s="264">
        <v>4.8</v>
      </c>
      <c r="O417" s="264"/>
      <c r="P417" s="264"/>
      <c r="Q417" s="264"/>
      <c r="R417" s="206"/>
      <c r="S417" s="222">
        <f>ROUND((SUM(I417:O417,-(MAX(I417:O417)),-(MIN(I417:O417)))/(JUDGES_COUNT-2))*FIGDD2,4)</f>
        <v>14.4925</v>
      </c>
      <c r="T417" s="209"/>
      <c r="V417" s="273"/>
      <c r="W417" s="259">
        <f>W415</f>
        <v>49.8087</v>
      </c>
      <c r="X417" s="257">
        <f>X415</f>
        <v>15</v>
      </c>
      <c r="Y417" s="123"/>
      <c r="AC417" s="168"/>
      <c r="AF417" s="125"/>
    </row>
    <row r="418" spans="1:32" s="115" customFormat="1" ht="17.25" customHeight="1">
      <c r="A418" s="265"/>
      <c r="B418" s="266"/>
      <c r="C418" s="207"/>
      <c r="D418" s="207"/>
      <c r="E418" s="207"/>
      <c r="F418" s="207"/>
      <c r="G418" s="207"/>
      <c r="H418" s="205" t="s">
        <v>79</v>
      </c>
      <c r="I418" s="264">
        <v>4.8</v>
      </c>
      <c r="J418" s="264">
        <v>4.8</v>
      </c>
      <c r="K418" s="264">
        <v>5.5</v>
      </c>
      <c r="L418" s="264">
        <v>5</v>
      </c>
      <c r="M418" s="264">
        <v>5</v>
      </c>
      <c r="N418" s="264">
        <v>5.9</v>
      </c>
      <c r="O418" s="264"/>
      <c r="P418" s="264"/>
      <c r="Q418" s="264"/>
      <c r="R418" s="206"/>
      <c r="S418" s="222">
        <f>ROUND((SUM(I418:O418,-(MAX(I418:O418)),-(MIN(I418:O418)))/(JUDGES_COUNT-2))*FIGDD3,4)</f>
        <v>11.165</v>
      </c>
      <c r="T418" s="209"/>
      <c r="V418" s="273"/>
      <c r="W418" s="259">
        <f>W415</f>
        <v>49.8087</v>
      </c>
      <c r="X418" s="257">
        <f>X415</f>
        <v>15</v>
      </c>
      <c r="Y418" s="123"/>
      <c r="AC418" s="168"/>
      <c r="AF418" s="125"/>
    </row>
    <row r="419" spans="1:32" s="115" customFormat="1" ht="17.25" customHeight="1">
      <c r="A419" s="265"/>
      <c r="B419" s="266"/>
      <c r="C419" s="207"/>
      <c r="D419" s="207"/>
      <c r="E419" s="207"/>
      <c r="F419" s="207"/>
      <c r="G419" s="207"/>
      <c r="H419" s="205" t="s">
        <v>80</v>
      </c>
      <c r="I419" s="264">
        <v>5.4</v>
      </c>
      <c r="J419" s="264">
        <v>5.6</v>
      </c>
      <c r="K419" s="264">
        <v>5.5</v>
      </c>
      <c r="L419" s="264">
        <v>5.4</v>
      </c>
      <c r="M419" s="264">
        <v>5.6</v>
      </c>
      <c r="N419" s="264">
        <v>5.5</v>
      </c>
      <c r="O419" s="264"/>
      <c r="P419" s="264"/>
      <c r="Q419" s="264"/>
      <c r="R419" s="207"/>
      <c r="S419" s="222">
        <f>ROUND((SUM(I419:O419,-(MAX(I419:O419)),-(MIN(I419:O419)))/(JUDGES_COUNT-2))*FIGDD4,4)</f>
        <v>12.65</v>
      </c>
      <c r="T419" s="209"/>
      <c r="V419" s="273"/>
      <c r="W419" s="259">
        <f>W415</f>
        <v>49.8087</v>
      </c>
      <c r="X419" s="257">
        <f>X415</f>
        <v>15</v>
      </c>
      <c r="Y419" s="123"/>
      <c r="AC419" s="168"/>
      <c r="AF419" s="125"/>
    </row>
    <row r="420" spans="1:32" s="115" customFormat="1" ht="17.25" customHeight="1">
      <c r="A420" s="261"/>
      <c r="B420" s="124"/>
      <c r="C420" s="122"/>
      <c r="E420" s="118"/>
      <c r="G420" s="252"/>
      <c r="H420" s="254"/>
      <c r="I420" s="108"/>
      <c r="K420" s="109"/>
      <c r="L420" s="110"/>
      <c r="M420" s="111"/>
      <c r="N420" s="112"/>
      <c r="O420" s="111"/>
      <c r="P420" s="111"/>
      <c r="Q420" s="119"/>
      <c r="V420" s="273"/>
      <c r="W420" s="259">
        <f>W415</f>
        <v>49.8087</v>
      </c>
      <c r="X420" s="257">
        <f>X415</f>
        <v>15</v>
      </c>
      <c r="Y420" s="123"/>
      <c r="AC420" s="168"/>
      <c r="AF420" s="125"/>
    </row>
    <row r="421" spans="1:42" s="115" customFormat="1" ht="17.25" customHeight="1">
      <c r="A421" s="262">
        <v>62</v>
      </c>
      <c r="B421" s="117">
        <v>54</v>
      </c>
      <c r="C421" s="122" t="s">
        <v>89</v>
      </c>
      <c r="E421" s="118"/>
      <c r="G421" s="252" t="s">
        <v>169</v>
      </c>
      <c r="H421" s="254"/>
      <c r="I421" s="108" t="s">
        <v>172</v>
      </c>
      <c r="K421" s="118"/>
      <c r="M421" s="118"/>
      <c r="N421" s="116"/>
      <c r="P421" s="118"/>
      <c r="Q421" s="119"/>
      <c r="R421" s="120"/>
      <c r="S421" s="222">
        <f>SUM(S422:S425)</f>
        <v>48.7</v>
      </c>
      <c r="T421" s="209"/>
      <c r="U421" s="223">
        <f>ROUND(((SUM(S422:S425))/FIGSDD)*10,4)+SUM(T422:T425)</f>
        <v>49.6939</v>
      </c>
      <c r="V421" s="223">
        <f>ROUND(U421*FIGS_PART,4)</f>
        <v>49.6939</v>
      </c>
      <c r="W421" s="277">
        <f>U421</f>
        <v>49.6939</v>
      </c>
      <c r="X421" s="258">
        <f>[1]!sn_val(B421)</f>
        <v>54</v>
      </c>
      <c r="Y421" s="111">
        <v>2</v>
      </c>
      <c r="Z421" s="113"/>
      <c r="AA421" s="113"/>
      <c r="AB421" s="6"/>
      <c r="AC421" s="113"/>
      <c r="AD421" s="111"/>
      <c r="AE421" s="111"/>
      <c r="AF421" s="114"/>
      <c r="AG421" s="111"/>
      <c r="AH421" s="111"/>
      <c r="AI421" s="111"/>
      <c r="AJ421" s="111"/>
      <c r="AK421" s="269">
        <f>S422</f>
        <v>10.89</v>
      </c>
      <c r="AL421" s="269">
        <f>S423</f>
        <v>13.7175</v>
      </c>
      <c r="AM421" s="269">
        <f>S424</f>
        <v>11.385</v>
      </c>
      <c r="AN421" s="269">
        <f>S425</f>
        <v>12.7075</v>
      </c>
      <c r="AO421" s="113"/>
      <c r="AP421" s="113"/>
    </row>
    <row r="422" spans="1:42" s="115" customFormat="1" ht="17.25" customHeight="1">
      <c r="A422" s="265"/>
      <c r="B422" s="266"/>
      <c r="C422" s="207"/>
      <c r="D422" s="207"/>
      <c r="E422" s="207"/>
      <c r="F422" s="207"/>
      <c r="G422" s="207"/>
      <c r="H422" s="205" t="s">
        <v>77</v>
      </c>
      <c r="I422" s="264">
        <v>4.9</v>
      </c>
      <c r="J422" s="264">
        <v>4.9</v>
      </c>
      <c r="K422" s="264">
        <v>4.9</v>
      </c>
      <c r="L422" s="264">
        <v>5</v>
      </c>
      <c r="M422" s="264">
        <v>5</v>
      </c>
      <c r="N422" s="264">
        <v>5.2</v>
      </c>
      <c r="O422" s="264"/>
      <c r="P422" s="264"/>
      <c r="Q422" s="264"/>
      <c r="R422" s="206"/>
      <c r="S422" s="222">
        <f>ROUND((SUM(I422:O422,-(MAX(I422:O422)),-(MIN(I422:O422)))/(JUDGES_COUNT-2))*FIGDD1,4)</f>
        <v>10.89</v>
      </c>
      <c r="T422" s="209"/>
      <c r="U422" s="121"/>
      <c r="V422" s="275"/>
      <c r="W422" s="260">
        <f>W421</f>
        <v>49.6939</v>
      </c>
      <c r="X422" s="258">
        <f>X421</f>
        <v>54</v>
      </c>
      <c r="Y422" s="111"/>
      <c r="Z422" s="113"/>
      <c r="AA422" s="113"/>
      <c r="AB422" s="6"/>
      <c r="AC422" s="113"/>
      <c r="AD422" s="111"/>
      <c r="AE422" s="111"/>
      <c r="AF422" s="114"/>
      <c r="AG422" s="111"/>
      <c r="AH422" s="111"/>
      <c r="AI422" s="111"/>
      <c r="AJ422" s="111"/>
      <c r="AK422" s="111"/>
      <c r="AL422" s="111"/>
      <c r="AM422" s="111"/>
      <c r="AN422" s="113"/>
      <c r="AO422" s="113"/>
      <c r="AP422" s="113"/>
    </row>
    <row r="423" spans="1:42" s="115" customFormat="1" ht="17.25" customHeight="1">
      <c r="A423" s="267"/>
      <c r="B423" s="233"/>
      <c r="C423" s="207"/>
      <c r="D423" s="207"/>
      <c r="E423" s="207"/>
      <c r="F423" s="207"/>
      <c r="G423" s="207"/>
      <c r="H423" s="205" t="s">
        <v>78</v>
      </c>
      <c r="I423" s="264">
        <v>4.4</v>
      </c>
      <c r="J423" s="264">
        <v>4.7</v>
      </c>
      <c r="K423" s="264">
        <v>3.8</v>
      </c>
      <c r="L423" s="264">
        <v>4.8</v>
      </c>
      <c r="M423" s="264">
        <v>4.8</v>
      </c>
      <c r="N423" s="264">
        <v>3</v>
      </c>
      <c r="O423" s="264"/>
      <c r="P423" s="264"/>
      <c r="Q423" s="264"/>
      <c r="R423" s="206"/>
      <c r="S423" s="222">
        <f>ROUND((SUM(I423:O423,-(MAX(I423:O423)),-(MIN(I423:O423)))/(JUDGES_COUNT-2))*FIGDD2,4)</f>
        <v>13.7175</v>
      </c>
      <c r="T423" s="209"/>
      <c r="U423" s="121"/>
      <c r="V423" s="275"/>
      <c r="W423" s="260">
        <f>W421</f>
        <v>49.6939</v>
      </c>
      <c r="X423" s="258">
        <f>X421</f>
        <v>54</v>
      </c>
      <c r="Y423" s="111"/>
      <c r="Z423" s="113"/>
      <c r="AA423" s="113"/>
      <c r="AB423" s="6"/>
      <c r="AC423" s="113"/>
      <c r="AD423" s="111"/>
      <c r="AE423" s="111"/>
      <c r="AF423" s="114"/>
      <c r="AG423" s="111"/>
      <c r="AH423" s="111"/>
      <c r="AI423" s="111"/>
      <c r="AJ423" s="111"/>
      <c r="AK423" s="111"/>
      <c r="AL423" s="111"/>
      <c r="AM423" s="111"/>
      <c r="AN423" s="113"/>
      <c r="AO423" s="113"/>
      <c r="AP423" s="113"/>
    </row>
    <row r="424" spans="1:42" s="115" customFormat="1" ht="17.25" customHeight="1">
      <c r="A424" s="265"/>
      <c r="B424" s="266"/>
      <c r="C424" s="207"/>
      <c r="D424" s="207"/>
      <c r="E424" s="207"/>
      <c r="F424" s="207"/>
      <c r="G424" s="207"/>
      <c r="H424" s="205" t="s">
        <v>79</v>
      </c>
      <c r="I424" s="264">
        <v>5.1</v>
      </c>
      <c r="J424" s="264">
        <v>5.1</v>
      </c>
      <c r="K424" s="264">
        <v>4.6</v>
      </c>
      <c r="L424" s="264">
        <v>5.2</v>
      </c>
      <c r="M424" s="264">
        <v>6</v>
      </c>
      <c r="N424" s="264">
        <v>5.3</v>
      </c>
      <c r="O424" s="264"/>
      <c r="P424" s="264"/>
      <c r="Q424" s="264"/>
      <c r="R424" s="206"/>
      <c r="S424" s="222">
        <f>ROUND((SUM(I424:O424,-(MAX(I424:O424)),-(MIN(I424:O424)))/(JUDGES_COUNT-2))*FIGDD3,4)</f>
        <v>11.385</v>
      </c>
      <c r="T424" s="209"/>
      <c r="U424" s="121"/>
      <c r="V424" s="275"/>
      <c r="W424" s="260">
        <f>W421</f>
        <v>49.6939</v>
      </c>
      <c r="X424" s="258">
        <f>X421</f>
        <v>54</v>
      </c>
      <c r="Y424" s="111"/>
      <c r="Z424" s="113"/>
      <c r="AA424" s="113"/>
      <c r="AB424" s="6"/>
      <c r="AC424" s="113"/>
      <c r="AD424" s="111"/>
      <c r="AE424" s="111"/>
      <c r="AF424" s="114"/>
      <c r="AG424" s="111"/>
      <c r="AH424" s="111"/>
      <c r="AI424" s="111"/>
      <c r="AJ424" s="111"/>
      <c r="AK424" s="111"/>
      <c r="AL424" s="111"/>
      <c r="AM424" s="111"/>
      <c r="AN424" s="113"/>
      <c r="AO424" s="113"/>
      <c r="AP424" s="113"/>
    </row>
    <row r="425" spans="1:42" s="115" customFormat="1" ht="17.25" customHeight="1">
      <c r="A425" s="265"/>
      <c r="B425" s="266"/>
      <c r="C425" s="207"/>
      <c r="D425" s="207"/>
      <c r="E425" s="207"/>
      <c r="F425" s="207"/>
      <c r="G425" s="207"/>
      <c r="H425" s="205" t="s">
        <v>80</v>
      </c>
      <c r="I425" s="264">
        <v>5.5</v>
      </c>
      <c r="J425" s="264">
        <v>5.5</v>
      </c>
      <c r="K425" s="264">
        <v>5.2</v>
      </c>
      <c r="L425" s="264">
        <v>5.6</v>
      </c>
      <c r="M425" s="264">
        <v>5.8</v>
      </c>
      <c r="N425" s="264">
        <v>5.5</v>
      </c>
      <c r="O425" s="264"/>
      <c r="P425" s="264"/>
      <c r="Q425" s="264"/>
      <c r="R425" s="207"/>
      <c r="S425" s="222">
        <f>ROUND((SUM(I425:O425,-(MAX(I425:O425)),-(MIN(I425:O425)))/(JUDGES_COUNT-2))*FIGDD4,4)</f>
        <v>12.7075</v>
      </c>
      <c r="T425" s="209"/>
      <c r="U425" s="121"/>
      <c r="V425" s="275"/>
      <c r="W425" s="260">
        <f>W421</f>
        <v>49.6939</v>
      </c>
      <c r="X425" s="258">
        <f>X421</f>
        <v>54</v>
      </c>
      <c r="Y425" s="111"/>
      <c r="Z425" s="113"/>
      <c r="AA425" s="113"/>
      <c r="AB425" s="6"/>
      <c r="AC425" s="113"/>
      <c r="AD425" s="111"/>
      <c r="AE425" s="111"/>
      <c r="AF425" s="114"/>
      <c r="AG425" s="111"/>
      <c r="AH425" s="111"/>
      <c r="AI425" s="111"/>
      <c r="AJ425" s="111"/>
      <c r="AK425" s="111"/>
      <c r="AL425" s="111"/>
      <c r="AM425" s="111"/>
      <c r="AN425" s="113"/>
      <c r="AO425" s="113"/>
      <c r="AP425" s="113"/>
    </row>
    <row r="426" spans="1:42" s="115" customFormat="1" ht="17.25" customHeight="1">
      <c r="A426" s="262"/>
      <c r="B426" s="117"/>
      <c r="C426" s="122"/>
      <c r="E426" s="118"/>
      <c r="G426" s="252"/>
      <c r="H426" s="254"/>
      <c r="I426" s="108"/>
      <c r="K426" s="118"/>
      <c r="M426" s="118"/>
      <c r="N426" s="116"/>
      <c r="P426" s="118"/>
      <c r="Q426" s="119"/>
      <c r="R426" s="120"/>
      <c r="S426" s="113"/>
      <c r="T426" s="111"/>
      <c r="U426" s="121"/>
      <c r="V426" s="275"/>
      <c r="W426" s="260">
        <f>W421</f>
        <v>49.6939</v>
      </c>
      <c r="X426" s="258">
        <f>X421</f>
        <v>54</v>
      </c>
      <c r="Y426" s="111"/>
      <c r="Z426" s="113"/>
      <c r="AA426" s="113"/>
      <c r="AB426" s="6"/>
      <c r="AC426" s="113"/>
      <c r="AD426" s="111"/>
      <c r="AE426" s="111"/>
      <c r="AF426" s="114"/>
      <c r="AG426" s="111"/>
      <c r="AH426" s="111"/>
      <c r="AI426" s="111"/>
      <c r="AJ426" s="111"/>
      <c r="AK426" s="111"/>
      <c r="AL426" s="111"/>
      <c r="AM426" s="111"/>
      <c r="AN426" s="113"/>
      <c r="AO426" s="113"/>
      <c r="AP426" s="113"/>
    </row>
    <row r="427" spans="1:40" s="115" customFormat="1" ht="17.25" customHeight="1">
      <c r="A427" s="261">
        <v>63</v>
      </c>
      <c r="B427" s="124">
        <v>23</v>
      </c>
      <c r="C427" s="122" t="s">
        <v>99</v>
      </c>
      <c r="E427" s="118"/>
      <c r="G427" s="252" t="s">
        <v>169</v>
      </c>
      <c r="H427" s="254"/>
      <c r="I427" s="108" t="s">
        <v>172</v>
      </c>
      <c r="K427" s="118"/>
      <c r="M427" s="118"/>
      <c r="N427" s="116"/>
      <c r="P427" s="118"/>
      <c r="Q427" s="119"/>
      <c r="S427" s="222">
        <f>SUM(S428:S431)</f>
        <v>48.59</v>
      </c>
      <c r="T427" s="209"/>
      <c r="U427" s="223">
        <f>ROUND(((SUM(S428:S431))/FIGSDD)*10,4)+SUM(T428:T431)</f>
        <v>49.5816</v>
      </c>
      <c r="V427" s="223">
        <f>ROUND(U427*FIGS_PART,4)</f>
        <v>49.5816</v>
      </c>
      <c r="W427" s="277">
        <f>U427</f>
        <v>49.5816</v>
      </c>
      <c r="X427" s="257">
        <f>[1]!sn_val(B427)</f>
        <v>23</v>
      </c>
      <c r="Y427" s="123">
        <v>17</v>
      </c>
      <c r="AC427" s="168"/>
      <c r="AF427" s="125"/>
      <c r="AK427" s="268">
        <f>S428</f>
        <v>9.9</v>
      </c>
      <c r="AL427" s="268">
        <f>S429</f>
        <v>17.9025</v>
      </c>
      <c r="AM427" s="268">
        <f>S430</f>
        <v>10.725</v>
      </c>
      <c r="AN427" s="268">
        <f>S431</f>
        <v>10.0625</v>
      </c>
    </row>
    <row r="428" spans="1:32" s="115" customFormat="1" ht="17.25" customHeight="1">
      <c r="A428" s="265"/>
      <c r="B428" s="266"/>
      <c r="C428" s="207"/>
      <c r="D428" s="207"/>
      <c r="E428" s="207"/>
      <c r="F428" s="207"/>
      <c r="G428" s="207"/>
      <c r="H428" s="205" t="s">
        <v>77</v>
      </c>
      <c r="I428" s="264">
        <v>4.6</v>
      </c>
      <c r="J428" s="264">
        <v>4.7</v>
      </c>
      <c r="K428" s="264">
        <v>4.4</v>
      </c>
      <c r="L428" s="264">
        <v>4.3</v>
      </c>
      <c r="M428" s="264">
        <v>4.6</v>
      </c>
      <c r="N428" s="264">
        <v>4.4</v>
      </c>
      <c r="O428" s="264"/>
      <c r="P428" s="264"/>
      <c r="Q428" s="264"/>
      <c r="R428" s="206"/>
      <c r="S428" s="222">
        <f>ROUND((SUM(I428:O428,-(MAX(I428:O428)),-(MIN(I428:O428)))/(JUDGES_COUNT-2))*FIGDD1,4)</f>
        <v>9.9</v>
      </c>
      <c r="T428" s="209"/>
      <c r="V428" s="273"/>
      <c r="W428" s="259">
        <f>W427</f>
        <v>49.5816</v>
      </c>
      <c r="X428" s="257">
        <f>X427</f>
        <v>23</v>
      </c>
      <c r="Y428" s="123"/>
      <c r="AC428" s="168"/>
      <c r="AF428" s="125"/>
    </row>
    <row r="429" spans="1:32" s="115" customFormat="1" ht="17.25" customHeight="1">
      <c r="A429" s="267"/>
      <c r="B429" s="233"/>
      <c r="C429" s="207"/>
      <c r="D429" s="207"/>
      <c r="E429" s="207"/>
      <c r="F429" s="207"/>
      <c r="G429" s="207"/>
      <c r="H429" s="205" t="s">
        <v>78</v>
      </c>
      <c r="I429" s="264">
        <v>5.4</v>
      </c>
      <c r="J429" s="264">
        <v>5.7</v>
      </c>
      <c r="K429" s="264">
        <v>5.7</v>
      </c>
      <c r="L429" s="264">
        <v>5.7</v>
      </c>
      <c r="M429" s="264">
        <v>6</v>
      </c>
      <c r="N429" s="264">
        <v>6</v>
      </c>
      <c r="O429" s="264"/>
      <c r="P429" s="264"/>
      <c r="Q429" s="264"/>
      <c r="R429" s="206"/>
      <c r="S429" s="222">
        <f>ROUND((SUM(I429:O429,-(MAX(I429:O429)),-(MIN(I429:O429)))/(JUDGES_COUNT-2))*FIGDD2,4)</f>
        <v>17.9025</v>
      </c>
      <c r="T429" s="209"/>
      <c r="V429" s="273"/>
      <c r="W429" s="259">
        <f>W427</f>
        <v>49.5816</v>
      </c>
      <c r="X429" s="257">
        <f>X427</f>
        <v>23</v>
      </c>
      <c r="Y429" s="123"/>
      <c r="AC429" s="168"/>
      <c r="AF429" s="125"/>
    </row>
    <row r="430" spans="1:32" s="115" customFormat="1" ht="17.25" customHeight="1">
      <c r="A430" s="265"/>
      <c r="B430" s="266"/>
      <c r="C430" s="207"/>
      <c r="D430" s="207"/>
      <c r="E430" s="207"/>
      <c r="F430" s="207"/>
      <c r="G430" s="207"/>
      <c r="H430" s="205" t="s">
        <v>79</v>
      </c>
      <c r="I430" s="264">
        <v>4.6</v>
      </c>
      <c r="J430" s="264">
        <v>5.4</v>
      </c>
      <c r="K430" s="264">
        <v>4.6</v>
      </c>
      <c r="L430" s="264">
        <v>4.4</v>
      </c>
      <c r="M430" s="264">
        <v>5.3</v>
      </c>
      <c r="N430" s="264">
        <v>5</v>
      </c>
      <c r="O430" s="264"/>
      <c r="P430" s="264"/>
      <c r="Q430" s="264"/>
      <c r="R430" s="206"/>
      <c r="S430" s="222">
        <f>ROUND((SUM(I430:O430,-(MAX(I430:O430)),-(MIN(I430:O430)))/(JUDGES_COUNT-2))*FIGDD3,4)</f>
        <v>10.725</v>
      </c>
      <c r="T430" s="209"/>
      <c r="V430" s="273"/>
      <c r="W430" s="259">
        <f>W427</f>
        <v>49.5816</v>
      </c>
      <c r="X430" s="257">
        <f>X427</f>
        <v>23</v>
      </c>
      <c r="Y430" s="123"/>
      <c r="AC430" s="168"/>
      <c r="AF430" s="125"/>
    </row>
    <row r="431" spans="1:32" s="115" customFormat="1" ht="17.25" customHeight="1">
      <c r="A431" s="265"/>
      <c r="B431" s="266"/>
      <c r="C431" s="207"/>
      <c r="D431" s="207"/>
      <c r="E431" s="207"/>
      <c r="F431" s="207"/>
      <c r="G431" s="207"/>
      <c r="H431" s="205" t="s">
        <v>80</v>
      </c>
      <c r="I431" s="264">
        <v>4.6</v>
      </c>
      <c r="J431" s="264">
        <v>4.5</v>
      </c>
      <c r="K431" s="264">
        <v>4.2</v>
      </c>
      <c r="L431" s="264">
        <v>4.3</v>
      </c>
      <c r="M431" s="264">
        <v>4.5</v>
      </c>
      <c r="N431" s="264">
        <v>4</v>
      </c>
      <c r="O431" s="264"/>
      <c r="P431" s="264"/>
      <c r="Q431" s="264"/>
      <c r="R431" s="207"/>
      <c r="S431" s="222">
        <f>ROUND((SUM(I431:O431,-(MAX(I431:O431)),-(MIN(I431:O431)))/(JUDGES_COUNT-2))*FIGDD4,4)</f>
        <v>10.0625</v>
      </c>
      <c r="T431" s="209"/>
      <c r="V431" s="273"/>
      <c r="W431" s="259">
        <f>W427</f>
        <v>49.5816</v>
      </c>
      <c r="X431" s="257">
        <f>X427</f>
        <v>23</v>
      </c>
      <c r="Y431" s="123"/>
      <c r="AC431" s="168"/>
      <c r="AF431" s="125"/>
    </row>
    <row r="432" spans="1:32" s="115" customFormat="1" ht="17.25" customHeight="1">
      <c r="A432" s="261"/>
      <c r="B432" s="124"/>
      <c r="C432" s="122"/>
      <c r="E432" s="118"/>
      <c r="G432" s="252"/>
      <c r="H432" s="254"/>
      <c r="I432" s="108"/>
      <c r="K432" s="118"/>
      <c r="M432" s="118"/>
      <c r="N432" s="116"/>
      <c r="P432" s="118"/>
      <c r="Q432" s="119"/>
      <c r="V432" s="273"/>
      <c r="W432" s="259">
        <f>W427</f>
        <v>49.5816</v>
      </c>
      <c r="X432" s="257">
        <f>X427</f>
        <v>23</v>
      </c>
      <c r="Y432" s="123"/>
      <c r="AC432" s="168"/>
      <c r="AF432" s="125"/>
    </row>
    <row r="433" spans="1:40" s="115" customFormat="1" ht="17.25" customHeight="1">
      <c r="A433" s="261">
        <v>64</v>
      </c>
      <c r="B433" s="124">
        <v>79</v>
      </c>
      <c r="C433" s="122" t="s">
        <v>104</v>
      </c>
      <c r="D433" s="113"/>
      <c r="E433" s="118"/>
      <c r="F433" s="113"/>
      <c r="G433" s="252" t="s">
        <v>170</v>
      </c>
      <c r="H433" s="254"/>
      <c r="I433" s="108" t="s">
        <v>173</v>
      </c>
      <c r="K433" s="118"/>
      <c r="M433" s="118"/>
      <c r="N433" s="116"/>
      <c r="P433" s="118"/>
      <c r="Q433" s="119"/>
      <c r="S433" s="222">
        <f>SUM(S434:S437)</f>
        <v>48.377500000000005</v>
      </c>
      <c r="T433" s="209"/>
      <c r="U433" s="223">
        <f>ROUND(((SUM(S434:S437))/FIGSDD)*10,4)+SUM(T434:T437)</f>
        <v>49.3648</v>
      </c>
      <c r="V433" s="223">
        <f>ROUND(U433*FIGS_PART,4)</f>
        <v>49.3648</v>
      </c>
      <c r="W433" s="277">
        <f>U433</f>
        <v>49.3648</v>
      </c>
      <c r="X433" s="257">
        <f>[1]!sn_val(B433)</f>
        <v>79</v>
      </c>
      <c r="Y433" s="123">
        <v>10</v>
      </c>
      <c r="AC433" s="168"/>
      <c r="AF433" s="125"/>
      <c r="AK433" s="268">
        <f>S434</f>
        <v>10.835</v>
      </c>
      <c r="AL433" s="268">
        <f>S435</f>
        <v>15.7325</v>
      </c>
      <c r="AM433" s="268">
        <f>S436</f>
        <v>11</v>
      </c>
      <c r="AN433" s="268">
        <f>S437</f>
        <v>10.81</v>
      </c>
    </row>
    <row r="434" spans="1:32" s="115" customFormat="1" ht="17.25" customHeight="1">
      <c r="A434" s="265"/>
      <c r="B434" s="266"/>
      <c r="C434" s="207"/>
      <c r="D434" s="207"/>
      <c r="E434" s="207"/>
      <c r="F434" s="207"/>
      <c r="G434" s="207"/>
      <c r="H434" s="205" t="s">
        <v>77</v>
      </c>
      <c r="I434" s="264">
        <v>5.1</v>
      </c>
      <c r="J434" s="264">
        <v>4.5</v>
      </c>
      <c r="K434" s="264">
        <v>5.4</v>
      </c>
      <c r="L434" s="264">
        <v>4.8</v>
      </c>
      <c r="M434" s="264">
        <v>4.9</v>
      </c>
      <c r="N434" s="264">
        <v>4.9</v>
      </c>
      <c r="O434" s="264"/>
      <c r="P434" s="264"/>
      <c r="Q434" s="264"/>
      <c r="R434" s="206"/>
      <c r="S434" s="222">
        <f>ROUND((SUM(I434:O434,-(MAX(I434:O434)),-(MIN(I434:O434)))/(JUDGES_COUNT-2))*FIGDD1,4)</f>
        <v>10.835</v>
      </c>
      <c r="T434" s="209"/>
      <c r="V434" s="273"/>
      <c r="W434" s="259">
        <f>W433</f>
        <v>49.3648</v>
      </c>
      <c r="X434" s="257">
        <f>X433</f>
        <v>79</v>
      </c>
      <c r="Y434" s="123"/>
      <c r="AC434" s="168"/>
      <c r="AF434" s="125"/>
    </row>
    <row r="435" spans="1:32" s="115" customFormat="1" ht="17.25" customHeight="1">
      <c r="A435" s="267"/>
      <c r="B435" s="233"/>
      <c r="C435" s="207"/>
      <c r="D435" s="207"/>
      <c r="E435" s="207"/>
      <c r="F435" s="207"/>
      <c r="G435" s="207"/>
      <c r="H435" s="205" t="s">
        <v>78</v>
      </c>
      <c r="I435" s="264">
        <v>5.1</v>
      </c>
      <c r="J435" s="264">
        <v>4.8</v>
      </c>
      <c r="K435" s="264">
        <v>5.1</v>
      </c>
      <c r="L435" s="264">
        <v>5.2</v>
      </c>
      <c r="M435" s="264">
        <v>5.2</v>
      </c>
      <c r="N435" s="264">
        <v>4.9</v>
      </c>
      <c r="O435" s="264"/>
      <c r="P435" s="264"/>
      <c r="Q435" s="264"/>
      <c r="R435" s="206"/>
      <c r="S435" s="222">
        <f>ROUND((SUM(I435:O435,-(MAX(I435:O435)),-(MIN(I435:O435)))/(JUDGES_COUNT-2))*FIGDD2,4)</f>
        <v>15.7325</v>
      </c>
      <c r="T435" s="209"/>
      <c r="V435" s="273"/>
      <c r="W435" s="259">
        <f>W433</f>
        <v>49.3648</v>
      </c>
      <c r="X435" s="257">
        <f>X433</f>
        <v>79</v>
      </c>
      <c r="Y435" s="123"/>
      <c r="AC435" s="168"/>
      <c r="AF435" s="125"/>
    </row>
    <row r="436" spans="1:32" s="115" customFormat="1" ht="17.25" customHeight="1">
      <c r="A436" s="265"/>
      <c r="B436" s="266"/>
      <c r="C436" s="207"/>
      <c r="D436" s="207"/>
      <c r="E436" s="207"/>
      <c r="F436" s="207"/>
      <c r="G436" s="207"/>
      <c r="H436" s="205" t="s">
        <v>79</v>
      </c>
      <c r="I436" s="264">
        <v>5.1</v>
      </c>
      <c r="J436" s="264">
        <v>4.8</v>
      </c>
      <c r="K436" s="264">
        <v>5.4</v>
      </c>
      <c r="L436" s="264">
        <v>5</v>
      </c>
      <c r="M436" s="264">
        <v>5.1</v>
      </c>
      <c r="N436" s="264">
        <v>4.3</v>
      </c>
      <c r="O436" s="264"/>
      <c r="P436" s="264"/>
      <c r="Q436" s="264"/>
      <c r="R436" s="206"/>
      <c r="S436" s="222">
        <f>ROUND((SUM(I436:O436,-(MAX(I436:O436)),-(MIN(I436:O436)))/(JUDGES_COUNT-2))*FIGDD3,4)</f>
        <v>11</v>
      </c>
      <c r="T436" s="209"/>
      <c r="V436" s="273"/>
      <c r="W436" s="259">
        <f>W433</f>
        <v>49.3648</v>
      </c>
      <c r="X436" s="257">
        <f>X433</f>
        <v>79</v>
      </c>
      <c r="Y436" s="123"/>
      <c r="AC436" s="168"/>
      <c r="AF436" s="125"/>
    </row>
    <row r="437" spans="1:32" s="115" customFormat="1" ht="17.25" customHeight="1">
      <c r="A437" s="265"/>
      <c r="B437" s="266"/>
      <c r="C437" s="207"/>
      <c r="D437" s="207"/>
      <c r="E437" s="207"/>
      <c r="F437" s="207"/>
      <c r="G437" s="207"/>
      <c r="H437" s="205" t="s">
        <v>80</v>
      </c>
      <c r="I437" s="264">
        <v>4.8</v>
      </c>
      <c r="J437" s="264">
        <v>4.7</v>
      </c>
      <c r="K437" s="264">
        <v>4.6</v>
      </c>
      <c r="L437" s="264">
        <v>4.8</v>
      </c>
      <c r="M437" s="264">
        <v>4.7</v>
      </c>
      <c r="N437" s="264">
        <v>4.6</v>
      </c>
      <c r="O437" s="264"/>
      <c r="P437" s="264"/>
      <c r="Q437" s="264"/>
      <c r="R437" s="207"/>
      <c r="S437" s="222">
        <f>ROUND((SUM(I437:O437,-(MAX(I437:O437)),-(MIN(I437:O437)))/(JUDGES_COUNT-2))*FIGDD4,4)</f>
        <v>10.81</v>
      </c>
      <c r="T437" s="209"/>
      <c r="V437" s="273"/>
      <c r="W437" s="259">
        <f>W433</f>
        <v>49.3648</v>
      </c>
      <c r="X437" s="257">
        <f>X433</f>
        <v>79</v>
      </c>
      <c r="Y437" s="123"/>
      <c r="AC437" s="168"/>
      <c r="AF437" s="125"/>
    </row>
    <row r="438" spans="1:32" s="115" customFormat="1" ht="17.25" customHeight="1">
      <c r="A438" s="261"/>
      <c r="B438" s="124"/>
      <c r="C438" s="122"/>
      <c r="D438" s="113"/>
      <c r="E438" s="118"/>
      <c r="F438" s="113"/>
      <c r="G438" s="252"/>
      <c r="H438" s="254"/>
      <c r="I438" s="108"/>
      <c r="K438" s="118"/>
      <c r="M438" s="118"/>
      <c r="N438" s="116"/>
      <c r="P438" s="118"/>
      <c r="Q438" s="119"/>
      <c r="V438" s="273"/>
      <c r="W438" s="259">
        <f>W433</f>
        <v>49.3648</v>
      </c>
      <c r="X438" s="257">
        <f>X433</f>
        <v>79</v>
      </c>
      <c r="Y438" s="123"/>
      <c r="AC438" s="168"/>
      <c r="AF438" s="125"/>
    </row>
    <row r="439" spans="1:40" s="115" customFormat="1" ht="17.25" customHeight="1">
      <c r="A439" s="261">
        <v>65</v>
      </c>
      <c r="B439" s="124">
        <v>72</v>
      </c>
      <c r="C439" s="118" t="s">
        <v>110</v>
      </c>
      <c r="E439" s="118"/>
      <c r="G439" s="252" t="s">
        <v>171</v>
      </c>
      <c r="H439" s="254"/>
      <c r="I439" s="108" t="s">
        <v>173</v>
      </c>
      <c r="J439" s="118"/>
      <c r="K439" s="118"/>
      <c r="L439" s="118"/>
      <c r="M439" s="118"/>
      <c r="N439" s="252"/>
      <c r="O439" s="122"/>
      <c r="P439" s="128"/>
      <c r="Q439" s="119"/>
      <c r="S439" s="222">
        <f>SUM(S440:S443)</f>
        <v>47.995000000000005</v>
      </c>
      <c r="T439" s="209"/>
      <c r="U439" s="223">
        <f>ROUND(((SUM(S440:S443))/FIGSDD)*10,4)+SUM(T440:T443)</f>
        <v>48.9745</v>
      </c>
      <c r="V439" s="223">
        <f>ROUND(U439*FIGS_PART,4)</f>
        <v>48.9745</v>
      </c>
      <c r="W439" s="277">
        <f>U439</f>
        <v>48.9745</v>
      </c>
      <c r="X439" s="257">
        <f>[1]!sn_val(B439)</f>
        <v>72</v>
      </c>
      <c r="Y439" s="123">
        <v>63</v>
      </c>
      <c r="AC439" s="168"/>
      <c r="AF439" s="125"/>
      <c r="AK439" s="268">
        <f>S440</f>
        <v>10.56</v>
      </c>
      <c r="AL439" s="268">
        <f>S441</f>
        <v>15.4225</v>
      </c>
      <c r="AM439" s="268">
        <f>S442</f>
        <v>10.34</v>
      </c>
      <c r="AN439" s="268">
        <f>S443</f>
        <v>11.6725</v>
      </c>
    </row>
    <row r="440" spans="1:32" s="115" customFormat="1" ht="17.25" customHeight="1">
      <c r="A440" s="265"/>
      <c r="B440" s="266"/>
      <c r="C440" s="207"/>
      <c r="D440" s="207"/>
      <c r="E440" s="207"/>
      <c r="F440" s="207"/>
      <c r="G440" s="207"/>
      <c r="H440" s="205" t="s">
        <v>77</v>
      </c>
      <c r="I440" s="264">
        <v>4.6</v>
      </c>
      <c r="J440" s="264">
        <v>4.8</v>
      </c>
      <c r="K440" s="264">
        <v>4.7</v>
      </c>
      <c r="L440" s="264">
        <v>4.7</v>
      </c>
      <c r="M440" s="264">
        <v>5.1</v>
      </c>
      <c r="N440" s="264">
        <v>5</v>
      </c>
      <c r="O440" s="264"/>
      <c r="P440" s="264"/>
      <c r="Q440" s="264"/>
      <c r="R440" s="206"/>
      <c r="S440" s="222">
        <f>ROUND((SUM(I440:O440,-(MAX(I440:O440)),-(MIN(I440:O440)))/(JUDGES_COUNT-2))*FIGDD1,4)</f>
        <v>10.56</v>
      </c>
      <c r="T440" s="209"/>
      <c r="V440" s="273"/>
      <c r="W440" s="259">
        <f>W439</f>
        <v>48.9745</v>
      </c>
      <c r="X440" s="257">
        <f>X439</f>
        <v>72</v>
      </c>
      <c r="Y440" s="123"/>
      <c r="AC440" s="168"/>
      <c r="AF440" s="125"/>
    </row>
    <row r="441" spans="1:32" s="115" customFormat="1" ht="17.25" customHeight="1">
      <c r="A441" s="267"/>
      <c r="B441" s="233"/>
      <c r="C441" s="207"/>
      <c r="D441" s="207"/>
      <c r="E441" s="207"/>
      <c r="F441" s="207"/>
      <c r="G441" s="207"/>
      <c r="H441" s="205" t="s">
        <v>78</v>
      </c>
      <c r="I441" s="264">
        <v>4.9</v>
      </c>
      <c r="J441" s="264">
        <v>4.8</v>
      </c>
      <c r="K441" s="264">
        <v>5.4</v>
      </c>
      <c r="L441" s="264">
        <v>5.2</v>
      </c>
      <c r="M441" s="264">
        <v>5</v>
      </c>
      <c r="N441" s="264">
        <v>4.6</v>
      </c>
      <c r="O441" s="264"/>
      <c r="P441" s="264"/>
      <c r="Q441" s="264"/>
      <c r="R441" s="206"/>
      <c r="S441" s="222">
        <f>ROUND((SUM(I441:O441,-(MAX(I441:O441)),-(MIN(I441:O441)))/(JUDGES_COUNT-2))*FIGDD2,4)</f>
        <v>15.4225</v>
      </c>
      <c r="T441" s="209"/>
      <c r="V441" s="273"/>
      <c r="W441" s="259">
        <f>W439</f>
        <v>48.9745</v>
      </c>
      <c r="X441" s="257">
        <f>X439</f>
        <v>72</v>
      </c>
      <c r="Y441" s="123"/>
      <c r="AC441" s="168"/>
      <c r="AF441" s="125"/>
    </row>
    <row r="442" spans="1:32" s="115" customFormat="1" ht="17.25" customHeight="1">
      <c r="A442" s="265"/>
      <c r="B442" s="266"/>
      <c r="C442" s="207"/>
      <c r="D442" s="207"/>
      <c r="E442" s="207"/>
      <c r="F442" s="207"/>
      <c r="G442" s="207"/>
      <c r="H442" s="205" t="s">
        <v>79</v>
      </c>
      <c r="I442" s="264">
        <v>4.5</v>
      </c>
      <c r="J442" s="264">
        <v>4.7</v>
      </c>
      <c r="K442" s="264">
        <v>4.4</v>
      </c>
      <c r="L442" s="264">
        <v>5</v>
      </c>
      <c r="M442" s="264">
        <v>5</v>
      </c>
      <c r="N442" s="264">
        <v>4.6</v>
      </c>
      <c r="O442" s="264"/>
      <c r="P442" s="264"/>
      <c r="Q442" s="264"/>
      <c r="R442" s="206"/>
      <c r="S442" s="222">
        <f>ROUND((SUM(I442:O442,-(MAX(I442:O442)),-(MIN(I442:O442)))/(JUDGES_COUNT-2))*FIGDD3,4)</f>
        <v>10.34</v>
      </c>
      <c r="T442" s="209"/>
      <c r="V442" s="273"/>
      <c r="W442" s="259">
        <f>W439</f>
        <v>48.9745</v>
      </c>
      <c r="X442" s="257">
        <f>X439</f>
        <v>72</v>
      </c>
      <c r="Y442" s="123"/>
      <c r="AC442" s="168"/>
      <c r="AF442" s="125"/>
    </row>
    <row r="443" spans="1:32" s="115" customFormat="1" ht="17.25" customHeight="1">
      <c r="A443" s="265"/>
      <c r="B443" s="266"/>
      <c r="C443" s="207"/>
      <c r="D443" s="207"/>
      <c r="E443" s="207"/>
      <c r="F443" s="207"/>
      <c r="G443" s="207"/>
      <c r="H443" s="205" t="s">
        <v>80</v>
      </c>
      <c r="I443" s="264">
        <v>5</v>
      </c>
      <c r="J443" s="264">
        <v>5.1</v>
      </c>
      <c r="K443" s="264">
        <v>5</v>
      </c>
      <c r="L443" s="264">
        <v>5.1</v>
      </c>
      <c r="M443" s="264">
        <v>5.1</v>
      </c>
      <c r="N443" s="264">
        <v>5.9</v>
      </c>
      <c r="O443" s="264"/>
      <c r="P443" s="264"/>
      <c r="Q443" s="264"/>
      <c r="R443" s="207"/>
      <c r="S443" s="222">
        <f>ROUND((SUM(I443:O443,-(MAX(I443:O443)),-(MIN(I443:O443)))/(JUDGES_COUNT-2))*FIGDD4,4)</f>
        <v>11.6725</v>
      </c>
      <c r="T443" s="209"/>
      <c r="V443" s="273"/>
      <c r="W443" s="259">
        <f>W439</f>
        <v>48.9745</v>
      </c>
      <c r="X443" s="257">
        <f>X439</f>
        <v>72</v>
      </c>
      <c r="Y443" s="123"/>
      <c r="AC443" s="168"/>
      <c r="AF443" s="125"/>
    </row>
    <row r="444" spans="1:32" s="115" customFormat="1" ht="17.25" customHeight="1">
      <c r="A444" s="261"/>
      <c r="B444" s="124"/>
      <c r="C444" s="118"/>
      <c r="E444" s="118"/>
      <c r="G444" s="252"/>
      <c r="H444" s="254"/>
      <c r="I444" s="108"/>
      <c r="J444" s="118"/>
      <c r="K444" s="118"/>
      <c r="L444" s="118"/>
      <c r="M444" s="118"/>
      <c r="N444" s="252"/>
      <c r="O444" s="122"/>
      <c r="P444" s="128"/>
      <c r="Q444" s="119"/>
      <c r="V444" s="273"/>
      <c r="W444" s="259">
        <f>W439</f>
        <v>48.9745</v>
      </c>
      <c r="X444" s="257">
        <f>X439</f>
        <v>72</v>
      </c>
      <c r="Y444" s="123"/>
      <c r="AC444" s="168"/>
      <c r="AF444" s="125"/>
    </row>
    <row r="445" spans="1:40" s="115" customFormat="1" ht="17.25" customHeight="1">
      <c r="A445" s="261">
        <v>66</v>
      </c>
      <c r="B445" s="124">
        <v>18</v>
      </c>
      <c r="C445" s="122" t="s">
        <v>164</v>
      </c>
      <c r="E445" s="118"/>
      <c r="G445" s="252" t="s">
        <v>169</v>
      </c>
      <c r="H445" s="254"/>
      <c r="I445" s="108" t="s">
        <v>178</v>
      </c>
      <c r="K445" s="118"/>
      <c r="M445" s="118"/>
      <c r="N445" s="116"/>
      <c r="P445" s="118"/>
      <c r="Q445" s="119"/>
      <c r="S445" s="222">
        <f>SUM(S446:S449)</f>
        <v>47.92</v>
      </c>
      <c r="T445" s="209"/>
      <c r="U445" s="223">
        <f>ROUND(((SUM(S446:S449))/FIGSDD)*10,4)+SUM(T446:T449)</f>
        <v>48.898</v>
      </c>
      <c r="V445" s="223">
        <f>ROUND(U445*FIGS_PART,4)</f>
        <v>48.898</v>
      </c>
      <c r="W445" s="277">
        <f>U445</f>
        <v>48.898</v>
      </c>
      <c r="X445" s="257">
        <f>[1]!sn_val(B445)</f>
        <v>18</v>
      </c>
      <c r="Y445" s="123">
        <v>59</v>
      </c>
      <c r="AC445" s="168"/>
      <c r="AF445" s="125"/>
      <c r="AK445" s="268">
        <f>S446</f>
        <v>10.01</v>
      </c>
      <c r="AL445" s="268">
        <f>S447</f>
        <v>15.965</v>
      </c>
      <c r="AM445" s="268">
        <f>S448</f>
        <v>10.56</v>
      </c>
      <c r="AN445" s="268">
        <f>S449</f>
        <v>11.385</v>
      </c>
    </row>
    <row r="446" spans="1:32" s="115" customFormat="1" ht="17.25" customHeight="1">
      <c r="A446" s="265"/>
      <c r="B446" s="266"/>
      <c r="C446" s="207"/>
      <c r="D446" s="207"/>
      <c r="E446" s="207"/>
      <c r="F446" s="207"/>
      <c r="G446" s="207"/>
      <c r="H446" s="205" t="s">
        <v>77</v>
      </c>
      <c r="I446" s="264">
        <v>4.7</v>
      </c>
      <c r="J446" s="264">
        <v>4.8</v>
      </c>
      <c r="K446" s="264">
        <v>4.2</v>
      </c>
      <c r="L446" s="264">
        <v>4.5</v>
      </c>
      <c r="M446" s="264">
        <v>4.3</v>
      </c>
      <c r="N446" s="264">
        <v>4.7</v>
      </c>
      <c r="O446" s="264"/>
      <c r="P446" s="264"/>
      <c r="Q446" s="264"/>
      <c r="R446" s="206"/>
      <c r="S446" s="222">
        <f>ROUND((SUM(I446:O446,-(MAX(I446:O446)),-(MIN(I446:O446)))/(JUDGES_COUNT-2))*FIGDD1,4)</f>
        <v>10.01</v>
      </c>
      <c r="T446" s="209"/>
      <c r="V446" s="273"/>
      <c r="W446" s="259">
        <f>W445</f>
        <v>48.898</v>
      </c>
      <c r="X446" s="257">
        <f>X445</f>
        <v>18</v>
      </c>
      <c r="Y446" s="123"/>
      <c r="AC446" s="168"/>
      <c r="AF446" s="125"/>
    </row>
    <row r="447" spans="1:32" s="115" customFormat="1" ht="17.25" customHeight="1">
      <c r="A447" s="267"/>
      <c r="B447" s="233"/>
      <c r="C447" s="207"/>
      <c r="D447" s="207"/>
      <c r="E447" s="207"/>
      <c r="F447" s="207"/>
      <c r="G447" s="207"/>
      <c r="H447" s="205" t="s">
        <v>78</v>
      </c>
      <c r="I447" s="264">
        <v>5.3</v>
      </c>
      <c r="J447" s="264">
        <v>5</v>
      </c>
      <c r="K447" s="264">
        <v>5</v>
      </c>
      <c r="L447" s="264">
        <v>5.2</v>
      </c>
      <c r="M447" s="264">
        <v>5.1</v>
      </c>
      <c r="N447" s="264">
        <v>5.4</v>
      </c>
      <c r="O447" s="264"/>
      <c r="P447" s="264"/>
      <c r="Q447" s="264"/>
      <c r="R447" s="206"/>
      <c r="S447" s="222">
        <f>ROUND((SUM(I447:O447,-(MAX(I447:O447)),-(MIN(I447:O447)))/(JUDGES_COUNT-2))*FIGDD2,4)</f>
        <v>15.965</v>
      </c>
      <c r="T447" s="209"/>
      <c r="V447" s="273"/>
      <c r="W447" s="259">
        <f>W445</f>
        <v>48.898</v>
      </c>
      <c r="X447" s="257">
        <f>X445</f>
        <v>18</v>
      </c>
      <c r="Y447" s="123"/>
      <c r="AC447" s="168"/>
      <c r="AF447" s="125"/>
    </row>
    <row r="448" spans="1:32" s="115" customFormat="1" ht="17.25" customHeight="1">
      <c r="A448" s="265"/>
      <c r="B448" s="266"/>
      <c r="C448" s="207"/>
      <c r="D448" s="207"/>
      <c r="E448" s="207"/>
      <c r="F448" s="207"/>
      <c r="G448" s="207"/>
      <c r="H448" s="205" t="s">
        <v>79</v>
      </c>
      <c r="I448" s="264">
        <v>4.9</v>
      </c>
      <c r="J448" s="264">
        <v>4.8</v>
      </c>
      <c r="K448" s="264">
        <v>4.6</v>
      </c>
      <c r="L448" s="264">
        <v>4.7</v>
      </c>
      <c r="M448" s="264">
        <v>4.8</v>
      </c>
      <c r="N448" s="264">
        <v>5</v>
      </c>
      <c r="O448" s="264"/>
      <c r="P448" s="264"/>
      <c r="Q448" s="264"/>
      <c r="R448" s="206"/>
      <c r="S448" s="222">
        <f>ROUND((SUM(I448:O448,-(MAX(I448:O448)),-(MIN(I448:O448)))/(JUDGES_COUNT-2))*FIGDD3,4)</f>
        <v>10.56</v>
      </c>
      <c r="T448" s="209"/>
      <c r="V448" s="273"/>
      <c r="W448" s="259">
        <f>W445</f>
        <v>48.898</v>
      </c>
      <c r="X448" s="257">
        <f>X445</f>
        <v>18</v>
      </c>
      <c r="Y448" s="123"/>
      <c r="AC448" s="168"/>
      <c r="AF448" s="125"/>
    </row>
    <row r="449" spans="1:32" s="115" customFormat="1" ht="17.25" customHeight="1">
      <c r="A449" s="265"/>
      <c r="B449" s="266"/>
      <c r="C449" s="207"/>
      <c r="D449" s="207"/>
      <c r="E449" s="207"/>
      <c r="F449" s="207"/>
      <c r="G449" s="207"/>
      <c r="H449" s="205" t="s">
        <v>80</v>
      </c>
      <c r="I449" s="264">
        <v>5</v>
      </c>
      <c r="J449" s="264">
        <v>5</v>
      </c>
      <c r="K449" s="264">
        <v>4.8</v>
      </c>
      <c r="L449" s="264">
        <v>5</v>
      </c>
      <c r="M449" s="264">
        <v>4.2</v>
      </c>
      <c r="N449" s="264">
        <v>5.2</v>
      </c>
      <c r="O449" s="264"/>
      <c r="P449" s="264"/>
      <c r="Q449" s="264"/>
      <c r="R449" s="207"/>
      <c r="S449" s="222">
        <f>ROUND((SUM(I449:O449,-(MAX(I449:O449)),-(MIN(I449:O449)))/(JUDGES_COUNT-2))*FIGDD4,4)</f>
        <v>11.385</v>
      </c>
      <c r="T449" s="209"/>
      <c r="V449" s="273"/>
      <c r="W449" s="259">
        <f>W445</f>
        <v>48.898</v>
      </c>
      <c r="X449" s="257">
        <f>X445</f>
        <v>18</v>
      </c>
      <c r="Y449" s="123"/>
      <c r="AC449" s="168"/>
      <c r="AF449" s="125"/>
    </row>
    <row r="450" spans="1:32" s="115" customFormat="1" ht="17.25" customHeight="1">
      <c r="A450" s="261"/>
      <c r="B450" s="124"/>
      <c r="C450" s="122"/>
      <c r="E450" s="118"/>
      <c r="G450" s="252"/>
      <c r="H450" s="254"/>
      <c r="I450" s="108"/>
      <c r="K450" s="118"/>
      <c r="M450" s="118"/>
      <c r="N450" s="116"/>
      <c r="P450" s="118"/>
      <c r="Q450" s="119"/>
      <c r="V450" s="273"/>
      <c r="W450" s="259">
        <f>W445</f>
        <v>48.898</v>
      </c>
      <c r="X450" s="257">
        <f>X445</f>
        <v>18</v>
      </c>
      <c r="Y450" s="123"/>
      <c r="AC450" s="168"/>
      <c r="AF450" s="125"/>
    </row>
    <row r="451" spans="1:40" s="115" customFormat="1" ht="17.25" customHeight="1">
      <c r="A451" s="261">
        <v>67</v>
      </c>
      <c r="B451" s="124">
        <v>12</v>
      </c>
      <c r="C451" s="122" t="s">
        <v>107</v>
      </c>
      <c r="E451" s="118"/>
      <c r="G451" s="252" t="s">
        <v>170</v>
      </c>
      <c r="H451" s="254"/>
      <c r="I451" s="108" t="s">
        <v>173</v>
      </c>
      <c r="K451" s="118"/>
      <c r="M451" s="118"/>
      <c r="N451" s="116"/>
      <c r="P451" s="118"/>
      <c r="Q451" s="119"/>
      <c r="S451" s="222">
        <f>SUM(S452:S455)</f>
        <v>46.907500000000006</v>
      </c>
      <c r="T451" s="209"/>
      <c r="U451" s="223">
        <f>ROUND(((SUM(S452:S455))/FIGSDD)*10,4)+SUM(T452:T455)</f>
        <v>47.8648</v>
      </c>
      <c r="V451" s="223">
        <f>ROUND(U451*FIGS_PART,4)</f>
        <v>47.8648</v>
      </c>
      <c r="W451" s="277">
        <f>U451</f>
        <v>47.8648</v>
      </c>
      <c r="X451" s="257">
        <f>[1]!sn_val(B451)</f>
        <v>12</v>
      </c>
      <c r="Y451" s="123">
        <v>26</v>
      </c>
      <c r="AC451" s="168"/>
      <c r="AF451" s="125"/>
      <c r="AK451" s="268">
        <f>S452</f>
        <v>10.835</v>
      </c>
      <c r="AL451" s="268">
        <f>S453</f>
        <v>14.6475</v>
      </c>
      <c r="AM451" s="268">
        <f>S454</f>
        <v>10.615</v>
      </c>
      <c r="AN451" s="268">
        <f>S455</f>
        <v>10.81</v>
      </c>
    </row>
    <row r="452" spans="1:32" s="115" customFormat="1" ht="17.25" customHeight="1">
      <c r="A452" s="265"/>
      <c r="B452" s="266"/>
      <c r="C452" s="207"/>
      <c r="D452" s="207"/>
      <c r="E452" s="207"/>
      <c r="F452" s="207"/>
      <c r="G452" s="207"/>
      <c r="H452" s="205" t="s">
        <v>77</v>
      </c>
      <c r="I452" s="264">
        <v>5.3</v>
      </c>
      <c r="J452" s="264">
        <v>4.7</v>
      </c>
      <c r="K452" s="264">
        <v>5.3</v>
      </c>
      <c r="L452" s="264">
        <v>4.9</v>
      </c>
      <c r="M452" s="264">
        <v>4.8</v>
      </c>
      <c r="N452" s="264">
        <v>4.7</v>
      </c>
      <c r="O452" s="264"/>
      <c r="P452" s="264"/>
      <c r="Q452" s="264"/>
      <c r="R452" s="206"/>
      <c r="S452" s="222">
        <f>ROUND((SUM(I452:O452,-(MAX(I452:O452)),-(MIN(I452:O452)))/(JUDGES_COUNT-2))*FIGDD1,4)</f>
        <v>10.835</v>
      </c>
      <c r="T452" s="209"/>
      <c r="V452" s="273"/>
      <c r="W452" s="259">
        <f>W451</f>
        <v>47.8648</v>
      </c>
      <c r="X452" s="257">
        <f>X451</f>
        <v>12</v>
      </c>
      <c r="Y452" s="123"/>
      <c r="AC452" s="168"/>
      <c r="AF452" s="125"/>
    </row>
    <row r="453" spans="1:32" s="115" customFormat="1" ht="17.25" customHeight="1">
      <c r="A453" s="267"/>
      <c r="B453" s="233"/>
      <c r="C453" s="207"/>
      <c r="D453" s="207"/>
      <c r="E453" s="207"/>
      <c r="F453" s="207"/>
      <c r="G453" s="207"/>
      <c r="H453" s="205" t="s">
        <v>78</v>
      </c>
      <c r="I453" s="264">
        <v>4.8</v>
      </c>
      <c r="J453" s="264">
        <v>4.7</v>
      </c>
      <c r="K453" s="264">
        <v>4.6</v>
      </c>
      <c r="L453" s="264">
        <v>4.8</v>
      </c>
      <c r="M453" s="264">
        <v>4.5</v>
      </c>
      <c r="N453" s="264">
        <v>5</v>
      </c>
      <c r="O453" s="264"/>
      <c r="P453" s="264"/>
      <c r="Q453" s="264"/>
      <c r="R453" s="206"/>
      <c r="S453" s="222">
        <f>ROUND((SUM(I453:O453,-(MAX(I453:O453)),-(MIN(I453:O453)))/(JUDGES_COUNT-2))*FIGDD2,4)</f>
        <v>14.6475</v>
      </c>
      <c r="T453" s="209"/>
      <c r="V453" s="273"/>
      <c r="W453" s="259">
        <f>W451</f>
        <v>47.8648</v>
      </c>
      <c r="X453" s="257">
        <f>X451</f>
        <v>12</v>
      </c>
      <c r="Y453" s="123"/>
      <c r="AC453" s="168"/>
      <c r="AF453" s="125"/>
    </row>
    <row r="454" spans="1:32" s="115" customFormat="1" ht="17.25" customHeight="1">
      <c r="A454" s="265"/>
      <c r="B454" s="266"/>
      <c r="C454" s="207"/>
      <c r="D454" s="207"/>
      <c r="E454" s="207"/>
      <c r="F454" s="207"/>
      <c r="G454" s="207"/>
      <c r="H454" s="205" t="s">
        <v>79</v>
      </c>
      <c r="I454" s="264">
        <v>4.7</v>
      </c>
      <c r="J454" s="264">
        <v>4.7</v>
      </c>
      <c r="K454" s="264">
        <v>4.8</v>
      </c>
      <c r="L454" s="264">
        <v>5</v>
      </c>
      <c r="M454" s="264">
        <v>4.8</v>
      </c>
      <c r="N454" s="264">
        <v>5.4</v>
      </c>
      <c r="O454" s="264"/>
      <c r="P454" s="264"/>
      <c r="Q454" s="264"/>
      <c r="R454" s="206"/>
      <c r="S454" s="222">
        <f>ROUND((SUM(I454:O454,-(MAX(I454:O454)),-(MIN(I454:O454)))/(JUDGES_COUNT-2))*FIGDD3,4)</f>
        <v>10.615</v>
      </c>
      <c r="T454" s="209"/>
      <c r="V454" s="273"/>
      <c r="W454" s="259">
        <f>W451</f>
        <v>47.8648</v>
      </c>
      <c r="X454" s="257">
        <f>X451</f>
        <v>12</v>
      </c>
      <c r="Y454" s="123"/>
      <c r="AC454" s="168"/>
      <c r="AF454" s="125"/>
    </row>
    <row r="455" spans="1:32" s="115" customFormat="1" ht="17.25" customHeight="1">
      <c r="A455" s="265"/>
      <c r="B455" s="266"/>
      <c r="C455" s="207"/>
      <c r="D455" s="207"/>
      <c r="E455" s="207"/>
      <c r="F455" s="207"/>
      <c r="G455" s="207"/>
      <c r="H455" s="205" t="s">
        <v>80</v>
      </c>
      <c r="I455" s="264">
        <v>5</v>
      </c>
      <c r="J455" s="264">
        <v>5</v>
      </c>
      <c r="K455" s="264">
        <v>4.5</v>
      </c>
      <c r="L455" s="264">
        <v>4.4</v>
      </c>
      <c r="M455" s="264">
        <v>4.7</v>
      </c>
      <c r="N455" s="264">
        <v>4.6</v>
      </c>
      <c r="O455" s="264"/>
      <c r="P455" s="264"/>
      <c r="Q455" s="264"/>
      <c r="R455" s="207"/>
      <c r="S455" s="222">
        <f>ROUND((SUM(I455:O455,-(MAX(I455:O455)),-(MIN(I455:O455)))/(JUDGES_COUNT-2))*FIGDD4,4)</f>
        <v>10.81</v>
      </c>
      <c r="T455" s="209"/>
      <c r="V455" s="273"/>
      <c r="W455" s="259">
        <f>W451</f>
        <v>47.8648</v>
      </c>
      <c r="X455" s="257">
        <f>X451</f>
        <v>12</v>
      </c>
      <c r="Y455" s="123"/>
      <c r="AC455" s="168"/>
      <c r="AF455" s="125"/>
    </row>
    <row r="456" spans="1:32" s="115" customFormat="1" ht="17.25" customHeight="1">
      <c r="A456" s="261"/>
      <c r="B456" s="124"/>
      <c r="C456" s="122"/>
      <c r="E456" s="118"/>
      <c r="G456" s="252"/>
      <c r="H456" s="254"/>
      <c r="I456" s="108"/>
      <c r="K456" s="118"/>
      <c r="M456" s="118"/>
      <c r="N456" s="116"/>
      <c r="P456" s="118"/>
      <c r="Q456" s="119"/>
      <c r="V456" s="273"/>
      <c r="W456" s="259">
        <f>W451</f>
        <v>47.8648</v>
      </c>
      <c r="X456" s="257">
        <f>X451</f>
        <v>12</v>
      </c>
      <c r="Y456" s="123"/>
      <c r="AC456" s="168"/>
      <c r="AF456" s="125"/>
    </row>
    <row r="457" spans="1:40" s="115" customFormat="1" ht="17.25" customHeight="1">
      <c r="A457" s="261">
        <v>68</v>
      </c>
      <c r="B457" s="124">
        <v>4</v>
      </c>
      <c r="C457" s="122" t="s">
        <v>156</v>
      </c>
      <c r="D457" s="118"/>
      <c r="E457" s="118"/>
      <c r="F457" s="118"/>
      <c r="G457" s="252" t="s">
        <v>169</v>
      </c>
      <c r="H457" s="254"/>
      <c r="I457" s="108" t="s">
        <v>172</v>
      </c>
      <c r="J457" s="119"/>
      <c r="K457" s="119"/>
      <c r="L457" s="122"/>
      <c r="M457" s="122"/>
      <c r="N457" s="125"/>
      <c r="P457" s="122"/>
      <c r="Q457" s="119"/>
      <c r="S457" s="222">
        <f>SUM(S458:S461)</f>
        <v>46.865</v>
      </c>
      <c r="T457" s="209"/>
      <c r="U457" s="223">
        <f>ROUND(((SUM(S458:S461))/FIGSDD)*10,4)+SUM(T458:T461)</f>
        <v>47.8214</v>
      </c>
      <c r="V457" s="223">
        <f>ROUND(U457*FIGS_PART,4)</f>
        <v>47.8214</v>
      </c>
      <c r="W457" s="277">
        <f>U457</f>
        <v>47.8214</v>
      </c>
      <c r="X457" s="257">
        <f>[1]!sn_val(B457)</f>
        <v>4</v>
      </c>
      <c r="Y457" s="123">
        <v>31</v>
      </c>
      <c r="AC457" s="168"/>
      <c r="AF457" s="125"/>
      <c r="AK457" s="268">
        <f>S458</f>
        <v>10.34</v>
      </c>
      <c r="AL457" s="268">
        <f>S459</f>
        <v>16.275</v>
      </c>
      <c r="AM457" s="268">
        <f>S460</f>
        <v>9.9</v>
      </c>
      <c r="AN457" s="268">
        <f>S461</f>
        <v>10.35</v>
      </c>
    </row>
    <row r="458" spans="1:32" s="115" customFormat="1" ht="17.25" customHeight="1">
      <c r="A458" s="265"/>
      <c r="B458" s="266"/>
      <c r="C458" s="207"/>
      <c r="D458" s="207"/>
      <c r="E458" s="207"/>
      <c r="F458" s="207"/>
      <c r="G458" s="207"/>
      <c r="H458" s="205" t="s">
        <v>77</v>
      </c>
      <c r="I458" s="264">
        <v>4.5</v>
      </c>
      <c r="J458" s="264">
        <v>4.9</v>
      </c>
      <c r="K458" s="264">
        <v>4.5</v>
      </c>
      <c r="L458" s="264">
        <v>4.7</v>
      </c>
      <c r="M458" s="264">
        <v>4.7</v>
      </c>
      <c r="N458" s="264">
        <v>4.9</v>
      </c>
      <c r="O458" s="264"/>
      <c r="P458" s="264"/>
      <c r="Q458" s="264"/>
      <c r="R458" s="206"/>
      <c r="S458" s="222">
        <f>ROUND((SUM(I458:O458,-(MAX(I458:O458)),-(MIN(I458:O458)))/(JUDGES_COUNT-2))*FIGDD1,4)</f>
        <v>10.34</v>
      </c>
      <c r="T458" s="209"/>
      <c r="V458" s="273"/>
      <c r="W458" s="259">
        <f>W457</f>
        <v>47.8214</v>
      </c>
      <c r="X458" s="257">
        <f>X457</f>
        <v>4</v>
      </c>
      <c r="Y458" s="123"/>
      <c r="AC458" s="168"/>
      <c r="AF458" s="125"/>
    </row>
    <row r="459" spans="1:32" s="115" customFormat="1" ht="17.25" customHeight="1">
      <c r="A459" s="267"/>
      <c r="B459" s="233"/>
      <c r="C459" s="207"/>
      <c r="D459" s="207"/>
      <c r="E459" s="207"/>
      <c r="F459" s="207"/>
      <c r="G459" s="207"/>
      <c r="H459" s="205" t="s">
        <v>78</v>
      </c>
      <c r="I459" s="264">
        <v>5.3</v>
      </c>
      <c r="J459" s="264">
        <v>5.4</v>
      </c>
      <c r="K459" s="264">
        <v>5.2</v>
      </c>
      <c r="L459" s="264">
        <v>5.2</v>
      </c>
      <c r="M459" s="264">
        <v>5.2</v>
      </c>
      <c r="N459" s="264">
        <v>5.3</v>
      </c>
      <c r="O459" s="264"/>
      <c r="P459" s="264"/>
      <c r="Q459" s="264"/>
      <c r="R459" s="206"/>
      <c r="S459" s="222">
        <f>ROUND((SUM(I459:O459,-(MAX(I459:O459)),-(MIN(I459:O459)))/(JUDGES_COUNT-2))*FIGDD2,4)</f>
        <v>16.275</v>
      </c>
      <c r="T459" s="209"/>
      <c r="V459" s="273"/>
      <c r="W459" s="259">
        <f>W457</f>
        <v>47.8214</v>
      </c>
      <c r="X459" s="257">
        <f>X457</f>
        <v>4</v>
      </c>
      <c r="Y459" s="123"/>
      <c r="AC459" s="168"/>
      <c r="AF459" s="125"/>
    </row>
    <row r="460" spans="1:32" s="115" customFormat="1" ht="17.25" customHeight="1">
      <c r="A460" s="265"/>
      <c r="B460" s="266"/>
      <c r="C460" s="207"/>
      <c r="D460" s="207"/>
      <c r="E460" s="207"/>
      <c r="F460" s="207"/>
      <c r="G460" s="207"/>
      <c r="H460" s="205" t="s">
        <v>79</v>
      </c>
      <c r="I460" s="264">
        <v>4.4</v>
      </c>
      <c r="J460" s="264">
        <v>4.6</v>
      </c>
      <c r="K460" s="264">
        <v>4.5</v>
      </c>
      <c r="L460" s="264">
        <v>4.4</v>
      </c>
      <c r="M460" s="264">
        <v>4.6</v>
      </c>
      <c r="N460" s="264">
        <v>4.5</v>
      </c>
      <c r="O460" s="264"/>
      <c r="P460" s="264"/>
      <c r="Q460" s="264"/>
      <c r="R460" s="206"/>
      <c r="S460" s="222">
        <f>ROUND((SUM(I460:O460,-(MAX(I460:O460)),-(MIN(I460:O460)))/(JUDGES_COUNT-2))*FIGDD3,4)</f>
        <v>9.9</v>
      </c>
      <c r="T460" s="209"/>
      <c r="V460" s="273"/>
      <c r="W460" s="259">
        <f>W457</f>
        <v>47.8214</v>
      </c>
      <c r="X460" s="257">
        <f>X457</f>
        <v>4</v>
      </c>
      <c r="Y460" s="123"/>
      <c r="AC460" s="168"/>
      <c r="AF460" s="125"/>
    </row>
    <row r="461" spans="1:32" s="115" customFormat="1" ht="17.25" customHeight="1">
      <c r="A461" s="265"/>
      <c r="B461" s="266"/>
      <c r="C461" s="207"/>
      <c r="D461" s="207"/>
      <c r="E461" s="207"/>
      <c r="F461" s="207"/>
      <c r="G461" s="207"/>
      <c r="H461" s="205" t="s">
        <v>80</v>
      </c>
      <c r="I461" s="264">
        <v>4.5</v>
      </c>
      <c r="J461" s="264">
        <v>5</v>
      </c>
      <c r="K461" s="264">
        <v>4.3</v>
      </c>
      <c r="L461" s="264">
        <v>4.3</v>
      </c>
      <c r="M461" s="264">
        <v>4.5</v>
      </c>
      <c r="N461" s="264">
        <v>4.7</v>
      </c>
      <c r="O461" s="264"/>
      <c r="P461" s="264"/>
      <c r="Q461" s="264"/>
      <c r="R461" s="207"/>
      <c r="S461" s="222">
        <f>ROUND((SUM(I461:O461,-(MAX(I461:O461)),-(MIN(I461:O461)))/(JUDGES_COUNT-2))*FIGDD4,4)</f>
        <v>10.35</v>
      </c>
      <c r="T461" s="209"/>
      <c r="V461" s="273"/>
      <c r="W461" s="259">
        <f>W457</f>
        <v>47.8214</v>
      </c>
      <c r="X461" s="257">
        <f>X457</f>
        <v>4</v>
      </c>
      <c r="Y461" s="123"/>
      <c r="AC461" s="168"/>
      <c r="AF461" s="125"/>
    </row>
    <row r="462" spans="1:32" s="115" customFormat="1" ht="17.25" customHeight="1">
      <c r="A462" s="261"/>
      <c r="B462" s="124"/>
      <c r="C462" s="122"/>
      <c r="D462" s="118"/>
      <c r="E462" s="118"/>
      <c r="F462" s="118"/>
      <c r="G462" s="252"/>
      <c r="H462" s="254"/>
      <c r="I462" s="108"/>
      <c r="J462" s="119"/>
      <c r="K462" s="119"/>
      <c r="L462" s="122"/>
      <c r="M462" s="122"/>
      <c r="N462" s="125"/>
      <c r="P462" s="122"/>
      <c r="Q462" s="119"/>
      <c r="V462" s="273"/>
      <c r="W462" s="259">
        <f>W457</f>
        <v>47.8214</v>
      </c>
      <c r="X462" s="257">
        <f>X457</f>
        <v>4</v>
      </c>
      <c r="Y462" s="123"/>
      <c r="AC462" s="168"/>
      <c r="AF462" s="125"/>
    </row>
    <row r="463" spans="1:40" s="115" customFormat="1" ht="17.25" customHeight="1">
      <c r="A463" s="261">
        <v>69</v>
      </c>
      <c r="B463" s="124">
        <v>19</v>
      </c>
      <c r="C463" s="122" t="s">
        <v>109</v>
      </c>
      <c r="E463" s="118"/>
      <c r="G463" s="252" t="s">
        <v>170</v>
      </c>
      <c r="H463" s="254"/>
      <c r="I463" s="108" t="s">
        <v>173</v>
      </c>
      <c r="K463" s="118"/>
      <c r="M463" s="118"/>
      <c r="N463" s="116"/>
      <c r="P463" s="118"/>
      <c r="Q463" s="119"/>
      <c r="S463" s="222">
        <f>SUM(S464:S467)</f>
        <v>46.825</v>
      </c>
      <c r="T463" s="209"/>
      <c r="U463" s="223">
        <f>ROUND(((SUM(S464:S467))/FIGSDD)*10,4)+SUM(T464:T467)</f>
        <v>47.7806</v>
      </c>
      <c r="V463" s="223">
        <f>ROUND(U463*FIGS_PART,4)</f>
        <v>47.7806</v>
      </c>
      <c r="W463" s="277">
        <f>U463</f>
        <v>47.7806</v>
      </c>
      <c r="X463" s="257">
        <f>[1]!sn_val(B463)</f>
        <v>19</v>
      </c>
      <c r="Y463" s="123">
        <v>52</v>
      </c>
      <c r="AC463" s="168"/>
      <c r="AF463" s="125"/>
      <c r="AK463" s="268">
        <f>S464</f>
        <v>10.67</v>
      </c>
      <c r="AL463" s="268">
        <f>S465</f>
        <v>15.345</v>
      </c>
      <c r="AM463" s="268">
        <f>S466</f>
        <v>10.23</v>
      </c>
      <c r="AN463" s="268">
        <f>S467</f>
        <v>10.58</v>
      </c>
    </row>
    <row r="464" spans="1:32" s="115" customFormat="1" ht="17.25" customHeight="1">
      <c r="A464" s="265"/>
      <c r="B464" s="266"/>
      <c r="C464" s="207"/>
      <c r="D464" s="207"/>
      <c r="E464" s="207"/>
      <c r="F464" s="207"/>
      <c r="G464" s="207"/>
      <c r="H464" s="205" t="s">
        <v>77</v>
      </c>
      <c r="I464" s="264">
        <v>4.9</v>
      </c>
      <c r="J464" s="264">
        <v>4.9</v>
      </c>
      <c r="K464" s="264">
        <v>4.8</v>
      </c>
      <c r="L464" s="264">
        <v>4.7</v>
      </c>
      <c r="M464" s="264">
        <v>4.8</v>
      </c>
      <c r="N464" s="264">
        <v>4.9</v>
      </c>
      <c r="O464" s="264"/>
      <c r="P464" s="264"/>
      <c r="Q464" s="264"/>
      <c r="R464" s="206"/>
      <c r="S464" s="222">
        <f>ROUND((SUM(I464:O464,-(MAX(I464:O464)),-(MIN(I464:O464)))/(JUDGES_COUNT-2))*FIGDD1,4)</f>
        <v>10.67</v>
      </c>
      <c r="T464" s="209"/>
      <c r="V464" s="273"/>
      <c r="W464" s="259">
        <f>W463</f>
        <v>47.7806</v>
      </c>
      <c r="X464" s="257">
        <f>X463</f>
        <v>19</v>
      </c>
      <c r="Y464" s="123"/>
      <c r="AC464" s="168"/>
      <c r="AF464" s="125"/>
    </row>
    <row r="465" spans="1:32" s="115" customFormat="1" ht="17.25" customHeight="1">
      <c r="A465" s="267"/>
      <c r="B465" s="233"/>
      <c r="C465" s="207"/>
      <c r="D465" s="207"/>
      <c r="E465" s="207"/>
      <c r="F465" s="207"/>
      <c r="G465" s="207"/>
      <c r="H465" s="205" t="s">
        <v>78</v>
      </c>
      <c r="I465" s="264">
        <v>5.2</v>
      </c>
      <c r="J465" s="264">
        <v>5</v>
      </c>
      <c r="K465" s="264">
        <v>5</v>
      </c>
      <c r="L465" s="264">
        <v>5</v>
      </c>
      <c r="M465" s="264">
        <v>4.8</v>
      </c>
      <c r="N465" s="264">
        <v>4.6</v>
      </c>
      <c r="O465" s="264"/>
      <c r="P465" s="264"/>
      <c r="Q465" s="264"/>
      <c r="R465" s="206"/>
      <c r="S465" s="222">
        <f>ROUND((SUM(I465:O465,-(MAX(I465:O465)),-(MIN(I465:O465)))/(JUDGES_COUNT-2))*FIGDD2,4)</f>
        <v>15.345</v>
      </c>
      <c r="T465" s="209"/>
      <c r="V465" s="273"/>
      <c r="W465" s="259">
        <f>W463</f>
        <v>47.7806</v>
      </c>
      <c r="X465" s="257">
        <f>X463</f>
        <v>19</v>
      </c>
      <c r="Y465" s="123"/>
      <c r="AC465" s="168"/>
      <c r="AF465" s="125"/>
    </row>
    <row r="466" spans="1:32" s="115" customFormat="1" ht="17.25" customHeight="1">
      <c r="A466" s="265"/>
      <c r="B466" s="266"/>
      <c r="C466" s="207"/>
      <c r="D466" s="207"/>
      <c r="E466" s="207"/>
      <c r="F466" s="207"/>
      <c r="G466" s="207"/>
      <c r="H466" s="205" t="s">
        <v>79</v>
      </c>
      <c r="I466" s="264">
        <v>4.1</v>
      </c>
      <c r="J466" s="264">
        <v>4.7</v>
      </c>
      <c r="K466" s="264">
        <v>4.5</v>
      </c>
      <c r="L466" s="264">
        <v>4.7</v>
      </c>
      <c r="M466" s="264">
        <v>4.7</v>
      </c>
      <c r="N466" s="264">
        <v>5.5</v>
      </c>
      <c r="O466" s="264"/>
      <c r="P466" s="264"/>
      <c r="Q466" s="264"/>
      <c r="R466" s="206"/>
      <c r="S466" s="222">
        <f>ROUND((SUM(I466:O466,-(MAX(I466:O466)),-(MIN(I466:O466)))/(JUDGES_COUNT-2))*FIGDD3,4)</f>
        <v>10.23</v>
      </c>
      <c r="T466" s="209"/>
      <c r="V466" s="273"/>
      <c r="W466" s="259">
        <f>W463</f>
        <v>47.7806</v>
      </c>
      <c r="X466" s="257">
        <f>X463</f>
        <v>19</v>
      </c>
      <c r="Y466" s="123"/>
      <c r="AC466" s="168"/>
      <c r="AF466" s="125"/>
    </row>
    <row r="467" spans="1:32" s="115" customFormat="1" ht="17.25" customHeight="1">
      <c r="A467" s="265"/>
      <c r="B467" s="266"/>
      <c r="C467" s="207"/>
      <c r="D467" s="207"/>
      <c r="E467" s="207"/>
      <c r="F467" s="207"/>
      <c r="G467" s="207"/>
      <c r="H467" s="205" t="s">
        <v>80</v>
      </c>
      <c r="I467" s="264">
        <v>4.7</v>
      </c>
      <c r="J467" s="264">
        <v>4.7</v>
      </c>
      <c r="K467" s="264">
        <v>4.5</v>
      </c>
      <c r="L467" s="264">
        <v>4.3</v>
      </c>
      <c r="M467" s="264">
        <v>4.8</v>
      </c>
      <c r="N467" s="264">
        <v>4.5</v>
      </c>
      <c r="O467" s="264"/>
      <c r="P467" s="264"/>
      <c r="Q467" s="264"/>
      <c r="R467" s="207"/>
      <c r="S467" s="222">
        <f>ROUND((SUM(I467:O467,-(MAX(I467:O467)),-(MIN(I467:O467)))/(JUDGES_COUNT-2))*FIGDD4,4)</f>
        <v>10.58</v>
      </c>
      <c r="T467" s="209"/>
      <c r="V467" s="273"/>
      <c r="W467" s="259">
        <f>W463</f>
        <v>47.7806</v>
      </c>
      <c r="X467" s="257">
        <f>X463</f>
        <v>19</v>
      </c>
      <c r="Y467" s="123"/>
      <c r="AC467" s="168"/>
      <c r="AF467" s="125"/>
    </row>
    <row r="468" spans="1:32" s="115" customFormat="1" ht="17.25" customHeight="1">
      <c r="A468" s="261"/>
      <c r="B468" s="124"/>
      <c r="C468" s="122"/>
      <c r="E468" s="118"/>
      <c r="G468" s="252"/>
      <c r="H468" s="254"/>
      <c r="I468" s="108"/>
      <c r="K468" s="118"/>
      <c r="M468" s="118"/>
      <c r="N468" s="116"/>
      <c r="P468" s="118"/>
      <c r="Q468" s="119"/>
      <c r="V468" s="273"/>
      <c r="W468" s="259">
        <f>W463</f>
        <v>47.7806</v>
      </c>
      <c r="X468" s="257">
        <f>X463</f>
        <v>19</v>
      </c>
      <c r="Y468" s="123"/>
      <c r="AC468" s="168"/>
      <c r="AF468" s="125"/>
    </row>
    <row r="469" spans="1:40" s="115" customFormat="1" ht="17.25" customHeight="1">
      <c r="A469" s="261">
        <v>70</v>
      </c>
      <c r="B469" s="124">
        <v>57</v>
      </c>
      <c r="C469" s="122" t="s">
        <v>105</v>
      </c>
      <c r="E469" s="118"/>
      <c r="G469" s="252" t="s">
        <v>171</v>
      </c>
      <c r="H469" s="254"/>
      <c r="I469" s="108" t="s">
        <v>173</v>
      </c>
      <c r="K469" s="118"/>
      <c r="M469" s="118"/>
      <c r="N469" s="116"/>
      <c r="P469" s="118"/>
      <c r="Q469" s="119"/>
      <c r="S469" s="222">
        <f>SUM(S470:S473)</f>
        <v>45.3475</v>
      </c>
      <c r="T469" s="209"/>
      <c r="U469" s="223">
        <f>ROUND(((SUM(S470:S473))/FIGSDD)*10,4)+SUM(T470:T473)</f>
        <v>46.273</v>
      </c>
      <c r="V469" s="223">
        <f>ROUND(U469*FIGS_PART,4)</f>
        <v>46.273</v>
      </c>
      <c r="W469" s="277">
        <f>U469</f>
        <v>46.273</v>
      </c>
      <c r="X469" s="257">
        <f>[1]!sn_val(B469)</f>
        <v>57</v>
      </c>
      <c r="Y469" s="123">
        <v>43</v>
      </c>
      <c r="AC469" s="168"/>
      <c r="AF469" s="125"/>
      <c r="AK469" s="268">
        <f>S470</f>
        <v>10.89</v>
      </c>
      <c r="AL469" s="268">
        <f>S471</f>
        <v>16.5075</v>
      </c>
      <c r="AM469" s="268">
        <f>S472</f>
        <v>8.635</v>
      </c>
      <c r="AN469" s="268">
        <f>S473</f>
        <v>9.315</v>
      </c>
    </row>
    <row r="470" spans="1:32" s="115" customFormat="1" ht="17.25" customHeight="1">
      <c r="A470" s="265"/>
      <c r="B470" s="266"/>
      <c r="C470" s="207"/>
      <c r="D470" s="207"/>
      <c r="E470" s="207"/>
      <c r="F470" s="207"/>
      <c r="G470" s="207"/>
      <c r="H470" s="205" t="s">
        <v>77</v>
      </c>
      <c r="I470" s="264">
        <v>4.8</v>
      </c>
      <c r="J470" s="264">
        <v>4.3</v>
      </c>
      <c r="K470" s="264">
        <v>5.2</v>
      </c>
      <c r="L470" s="264">
        <v>5</v>
      </c>
      <c r="M470" s="264">
        <v>5.1</v>
      </c>
      <c r="N470" s="264">
        <v>4.9</v>
      </c>
      <c r="O470" s="264"/>
      <c r="P470" s="264"/>
      <c r="Q470" s="264"/>
      <c r="R470" s="206"/>
      <c r="S470" s="222">
        <f>ROUND((SUM(I470:O470,-(MAX(I470:O470)),-(MIN(I470:O470)))/(JUDGES_COUNT-2))*FIGDD1,4)</f>
        <v>10.89</v>
      </c>
      <c r="T470" s="209"/>
      <c r="V470" s="273"/>
      <c r="W470" s="259">
        <f>W469</f>
        <v>46.273</v>
      </c>
      <c r="X470" s="257">
        <f>X469</f>
        <v>57</v>
      </c>
      <c r="Y470" s="123"/>
      <c r="AC470" s="168"/>
      <c r="AF470" s="125"/>
    </row>
    <row r="471" spans="1:32" s="115" customFormat="1" ht="17.25" customHeight="1">
      <c r="A471" s="267"/>
      <c r="B471" s="233"/>
      <c r="C471" s="207"/>
      <c r="D471" s="207"/>
      <c r="E471" s="207"/>
      <c r="F471" s="207"/>
      <c r="G471" s="207"/>
      <c r="H471" s="205" t="s">
        <v>78</v>
      </c>
      <c r="I471" s="264">
        <v>5.4</v>
      </c>
      <c r="J471" s="264">
        <v>5.2</v>
      </c>
      <c r="K471" s="264">
        <v>6</v>
      </c>
      <c r="L471" s="264">
        <v>5.2</v>
      </c>
      <c r="M471" s="264">
        <v>4.8</v>
      </c>
      <c r="N471" s="264">
        <v>5.5</v>
      </c>
      <c r="O471" s="264"/>
      <c r="P471" s="264"/>
      <c r="Q471" s="264"/>
      <c r="R471" s="206"/>
      <c r="S471" s="222">
        <f>ROUND((SUM(I471:O471,-(MAX(I471:O471)),-(MIN(I471:O471)))/(JUDGES_COUNT-2))*FIGDD2,4)</f>
        <v>16.5075</v>
      </c>
      <c r="T471" s="209"/>
      <c r="V471" s="273"/>
      <c r="W471" s="259">
        <f>W469</f>
        <v>46.273</v>
      </c>
      <c r="X471" s="257">
        <f>X469</f>
        <v>57</v>
      </c>
      <c r="Y471" s="123"/>
      <c r="AC471" s="168"/>
      <c r="AF471" s="125"/>
    </row>
    <row r="472" spans="1:32" s="115" customFormat="1" ht="17.25" customHeight="1">
      <c r="A472" s="265"/>
      <c r="B472" s="266"/>
      <c r="C472" s="207"/>
      <c r="D472" s="207"/>
      <c r="E472" s="207"/>
      <c r="F472" s="207"/>
      <c r="G472" s="207"/>
      <c r="H472" s="205" t="s">
        <v>79</v>
      </c>
      <c r="I472" s="264">
        <v>3.3</v>
      </c>
      <c r="J472" s="264">
        <v>3.8</v>
      </c>
      <c r="K472" s="264">
        <v>4</v>
      </c>
      <c r="L472" s="264">
        <v>3.7</v>
      </c>
      <c r="M472" s="264">
        <v>4.3</v>
      </c>
      <c r="N472" s="264">
        <v>4.2</v>
      </c>
      <c r="O472" s="264"/>
      <c r="P472" s="264"/>
      <c r="Q472" s="264"/>
      <c r="R472" s="206"/>
      <c r="S472" s="222">
        <f>ROUND((SUM(I472:O472,-(MAX(I472:O472)),-(MIN(I472:O472)))/(JUDGES_COUNT-2))*FIGDD3,4)</f>
        <v>8.635</v>
      </c>
      <c r="T472" s="209"/>
      <c r="V472" s="273"/>
      <c r="W472" s="259">
        <f>W469</f>
        <v>46.273</v>
      </c>
      <c r="X472" s="257">
        <f>X469</f>
        <v>57</v>
      </c>
      <c r="Y472" s="123"/>
      <c r="AC472" s="168"/>
      <c r="AF472" s="125"/>
    </row>
    <row r="473" spans="1:32" s="115" customFormat="1" ht="17.25" customHeight="1">
      <c r="A473" s="265"/>
      <c r="B473" s="266"/>
      <c r="C473" s="207"/>
      <c r="D473" s="207"/>
      <c r="E473" s="207"/>
      <c r="F473" s="207"/>
      <c r="G473" s="207"/>
      <c r="H473" s="205" t="s">
        <v>80</v>
      </c>
      <c r="I473" s="264">
        <v>4.7</v>
      </c>
      <c r="J473" s="264">
        <v>4.6</v>
      </c>
      <c r="K473" s="264">
        <v>3.5</v>
      </c>
      <c r="L473" s="264">
        <v>3.6</v>
      </c>
      <c r="M473" s="264">
        <v>4</v>
      </c>
      <c r="N473" s="264">
        <v>4</v>
      </c>
      <c r="O473" s="264"/>
      <c r="P473" s="264"/>
      <c r="Q473" s="264"/>
      <c r="R473" s="207"/>
      <c r="S473" s="222">
        <f>ROUND((SUM(I473:O473,-(MAX(I473:O473)),-(MIN(I473:O473)))/(JUDGES_COUNT-2))*FIGDD4,4)</f>
        <v>9.315</v>
      </c>
      <c r="T473" s="209"/>
      <c r="V473" s="273"/>
      <c r="W473" s="259">
        <f>W469</f>
        <v>46.273</v>
      </c>
      <c r="X473" s="257">
        <f>X469</f>
        <v>57</v>
      </c>
      <c r="Y473" s="123"/>
      <c r="AC473" s="168"/>
      <c r="AF473" s="125"/>
    </row>
    <row r="474" spans="1:32" s="115" customFormat="1" ht="17.25" customHeight="1">
      <c r="A474" s="261"/>
      <c r="B474" s="124"/>
      <c r="C474" s="122"/>
      <c r="E474" s="118"/>
      <c r="G474" s="252"/>
      <c r="H474" s="254"/>
      <c r="I474" s="108"/>
      <c r="K474" s="118"/>
      <c r="M474" s="118"/>
      <c r="N474" s="116"/>
      <c r="P474" s="118"/>
      <c r="Q474" s="119"/>
      <c r="V474" s="273"/>
      <c r="W474" s="259">
        <f>W469</f>
        <v>46.273</v>
      </c>
      <c r="X474" s="257">
        <f>X469</f>
        <v>57</v>
      </c>
      <c r="Y474" s="123"/>
      <c r="AC474" s="168"/>
      <c r="AF474" s="125"/>
    </row>
    <row r="475" spans="1:40" s="115" customFormat="1" ht="17.25" customHeight="1">
      <c r="A475" s="261">
        <v>71</v>
      </c>
      <c r="B475" s="124">
        <v>29</v>
      </c>
      <c r="C475" s="122" t="s">
        <v>111</v>
      </c>
      <c r="E475" s="118"/>
      <c r="G475" s="252" t="s">
        <v>171</v>
      </c>
      <c r="H475" s="254"/>
      <c r="I475" s="108" t="s">
        <v>173</v>
      </c>
      <c r="K475" s="118"/>
      <c r="M475" s="118"/>
      <c r="N475" s="116"/>
      <c r="P475" s="118"/>
      <c r="Q475" s="119"/>
      <c r="S475" s="222">
        <f>SUM(S476:S479)</f>
        <v>44.6175</v>
      </c>
      <c r="T475" s="209"/>
      <c r="U475" s="223">
        <f>ROUND(((SUM(S476:S479))/FIGSDD)*10,4)+SUM(T476:T479)</f>
        <v>45.5281</v>
      </c>
      <c r="V475" s="223">
        <f>ROUND(U475*FIGS_PART,4)</f>
        <v>45.5281</v>
      </c>
      <c r="W475" s="277">
        <f>U475</f>
        <v>45.5281</v>
      </c>
      <c r="X475" s="257">
        <f>[1]!sn_val(B475)</f>
        <v>29</v>
      </c>
      <c r="Y475" s="123">
        <v>24</v>
      </c>
      <c r="AC475" s="168"/>
      <c r="AF475" s="125"/>
      <c r="AK475" s="268">
        <f>S476</f>
        <v>11.055</v>
      </c>
      <c r="AL475" s="268">
        <f>S477</f>
        <v>13.8725</v>
      </c>
      <c r="AM475" s="268">
        <f>S478</f>
        <v>9.57</v>
      </c>
      <c r="AN475" s="268">
        <f>S479</f>
        <v>10.12</v>
      </c>
    </row>
    <row r="476" spans="1:32" s="115" customFormat="1" ht="17.25" customHeight="1">
      <c r="A476" s="265"/>
      <c r="B476" s="266"/>
      <c r="C476" s="207"/>
      <c r="D476" s="207"/>
      <c r="E476" s="207"/>
      <c r="F476" s="207"/>
      <c r="G476" s="207"/>
      <c r="H476" s="205" t="s">
        <v>77</v>
      </c>
      <c r="I476" s="264">
        <v>5</v>
      </c>
      <c r="J476" s="264">
        <v>5</v>
      </c>
      <c r="K476" s="264">
        <v>5.1</v>
      </c>
      <c r="L476" s="264">
        <v>5</v>
      </c>
      <c r="M476" s="264">
        <v>5</v>
      </c>
      <c r="N476" s="264">
        <v>5.2</v>
      </c>
      <c r="O476" s="264"/>
      <c r="P476" s="264"/>
      <c r="Q476" s="264"/>
      <c r="R476" s="206"/>
      <c r="S476" s="222">
        <f>ROUND((SUM(I476:O476,-(MAX(I476:O476)),-(MIN(I476:O476)))/(JUDGES_COUNT-2))*FIGDD1,4)</f>
        <v>11.055</v>
      </c>
      <c r="T476" s="209"/>
      <c r="V476" s="273"/>
      <c r="W476" s="259">
        <f>W475</f>
        <v>45.5281</v>
      </c>
      <c r="X476" s="257">
        <f>X475</f>
        <v>29</v>
      </c>
      <c r="Y476" s="123"/>
      <c r="AC476" s="168"/>
      <c r="AF476" s="125"/>
    </row>
    <row r="477" spans="1:32" s="115" customFormat="1" ht="17.25" customHeight="1">
      <c r="A477" s="267"/>
      <c r="B477" s="233"/>
      <c r="C477" s="207"/>
      <c r="D477" s="207"/>
      <c r="E477" s="207"/>
      <c r="F477" s="207"/>
      <c r="G477" s="207"/>
      <c r="H477" s="205" t="s">
        <v>78</v>
      </c>
      <c r="I477" s="264">
        <v>4.8</v>
      </c>
      <c r="J477" s="264">
        <v>4.4</v>
      </c>
      <c r="K477" s="264">
        <v>4.7</v>
      </c>
      <c r="L477" s="264">
        <v>4.3</v>
      </c>
      <c r="M477" s="264">
        <v>4</v>
      </c>
      <c r="N477" s="264">
        <v>4.5</v>
      </c>
      <c r="O477" s="264"/>
      <c r="P477" s="264"/>
      <c r="Q477" s="264"/>
      <c r="R477" s="206"/>
      <c r="S477" s="222">
        <f>ROUND((SUM(I477:O477,-(MAX(I477:O477)),-(MIN(I477:O477)))/(JUDGES_COUNT-2))*FIGDD2,4)</f>
        <v>13.8725</v>
      </c>
      <c r="T477" s="209"/>
      <c r="V477" s="273"/>
      <c r="W477" s="259">
        <f>W475</f>
        <v>45.5281</v>
      </c>
      <c r="X477" s="257">
        <f>X475</f>
        <v>29</v>
      </c>
      <c r="Y477" s="123"/>
      <c r="AC477" s="168"/>
      <c r="AF477" s="125"/>
    </row>
    <row r="478" spans="1:32" s="115" customFormat="1" ht="17.25" customHeight="1">
      <c r="A478" s="265"/>
      <c r="B478" s="266"/>
      <c r="C478" s="207"/>
      <c r="D478" s="207"/>
      <c r="E478" s="207"/>
      <c r="F478" s="207"/>
      <c r="G478" s="207"/>
      <c r="H478" s="205" t="s">
        <v>79</v>
      </c>
      <c r="I478" s="264">
        <v>4.4</v>
      </c>
      <c r="J478" s="264">
        <v>4.4</v>
      </c>
      <c r="K478" s="264">
        <v>4</v>
      </c>
      <c r="L478" s="264">
        <v>4.3</v>
      </c>
      <c r="M478" s="264">
        <v>4.3</v>
      </c>
      <c r="N478" s="264">
        <v>4.7</v>
      </c>
      <c r="O478" s="264"/>
      <c r="P478" s="264"/>
      <c r="Q478" s="264"/>
      <c r="R478" s="206"/>
      <c r="S478" s="222">
        <f>ROUND((SUM(I478:O478,-(MAX(I478:O478)),-(MIN(I478:O478)))/(JUDGES_COUNT-2))*FIGDD3,4)</f>
        <v>9.57</v>
      </c>
      <c r="T478" s="209"/>
      <c r="V478" s="273"/>
      <c r="W478" s="259">
        <f>W475</f>
        <v>45.5281</v>
      </c>
      <c r="X478" s="257">
        <f>X475</f>
        <v>29</v>
      </c>
      <c r="Y478" s="123"/>
      <c r="AC478" s="168"/>
      <c r="AF478" s="125"/>
    </row>
    <row r="479" spans="1:32" s="115" customFormat="1" ht="17.25" customHeight="1">
      <c r="A479" s="265"/>
      <c r="B479" s="266"/>
      <c r="C479" s="207"/>
      <c r="D479" s="207"/>
      <c r="E479" s="207"/>
      <c r="F479" s="207"/>
      <c r="G479" s="207"/>
      <c r="H479" s="205" t="s">
        <v>80</v>
      </c>
      <c r="I479" s="264">
        <v>4.5</v>
      </c>
      <c r="J479" s="264">
        <v>4.5</v>
      </c>
      <c r="K479" s="264">
        <v>4.2</v>
      </c>
      <c r="L479" s="264">
        <v>4.3</v>
      </c>
      <c r="M479" s="264">
        <v>4.3</v>
      </c>
      <c r="N479" s="264">
        <v>4.7</v>
      </c>
      <c r="O479" s="264"/>
      <c r="P479" s="264"/>
      <c r="Q479" s="264"/>
      <c r="R479" s="207"/>
      <c r="S479" s="222">
        <f>ROUND((SUM(I479:O479,-(MAX(I479:O479)),-(MIN(I479:O479)))/(JUDGES_COUNT-2))*FIGDD4,4)</f>
        <v>10.12</v>
      </c>
      <c r="T479" s="209"/>
      <c r="V479" s="273"/>
      <c r="W479" s="259">
        <f>W475</f>
        <v>45.5281</v>
      </c>
      <c r="X479" s="257">
        <f>X475</f>
        <v>29</v>
      </c>
      <c r="Y479" s="123"/>
      <c r="AC479" s="168"/>
      <c r="AF479" s="125"/>
    </row>
    <row r="480" spans="1:32" s="115" customFormat="1" ht="17.25" customHeight="1">
      <c r="A480" s="261"/>
      <c r="B480" s="124"/>
      <c r="C480" s="122"/>
      <c r="E480" s="118"/>
      <c r="G480" s="252"/>
      <c r="H480" s="254"/>
      <c r="I480" s="108"/>
      <c r="K480" s="118"/>
      <c r="M480" s="118"/>
      <c r="N480" s="116"/>
      <c r="P480" s="118"/>
      <c r="Q480" s="119"/>
      <c r="V480" s="273"/>
      <c r="W480" s="259">
        <f>W475</f>
        <v>45.5281</v>
      </c>
      <c r="X480" s="257">
        <f>X475</f>
        <v>29</v>
      </c>
      <c r="Y480" s="123"/>
      <c r="AC480" s="168"/>
      <c r="AF480" s="125"/>
    </row>
    <row r="481" spans="1:40" s="115" customFormat="1" ht="17.25" customHeight="1">
      <c r="A481" s="261">
        <v>72</v>
      </c>
      <c r="B481" s="124">
        <v>28</v>
      </c>
      <c r="C481" s="122" t="s">
        <v>165</v>
      </c>
      <c r="E481" s="118"/>
      <c r="G481" s="252" t="s">
        <v>169</v>
      </c>
      <c r="H481" s="254"/>
      <c r="I481" s="108" t="s">
        <v>178</v>
      </c>
      <c r="K481" s="118"/>
      <c r="M481" s="118"/>
      <c r="N481" s="116"/>
      <c r="P481" s="118"/>
      <c r="Q481" s="119"/>
      <c r="S481" s="222">
        <f>SUM(S482:S485)</f>
        <v>43.2725</v>
      </c>
      <c r="T481" s="209"/>
      <c r="U481" s="223">
        <f>ROUND(((SUM(S482:S485))/FIGSDD)*10,4)+SUM(T482:T485)</f>
        <v>44.1556</v>
      </c>
      <c r="V481" s="223">
        <f>ROUND(U481*FIGS_PART,4)</f>
        <v>44.1556</v>
      </c>
      <c r="W481" s="277">
        <f>U481</f>
        <v>44.1556</v>
      </c>
      <c r="X481" s="257">
        <f>[1]!sn_val(B481)</f>
        <v>28</v>
      </c>
      <c r="Y481" s="123">
        <v>22</v>
      </c>
      <c r="AC481" s="168"/>
      <c r="AF481" s="125"/>
      <c r="AK481" s="268">
        <f>S482</f>
        <v>9.185</v>
      </c>
      <c r="AL481" s="268">
        <f>S483</f>
        <v>14.0275</v>
      </c>
      <c r="AM481" s="268">
        <f>S484</f>
        <v>9.02</v>
      </c>
      <c r="AN481" s="268">
        <f>S485</f>
        <v>11.04</v>
      </c>
    </row>
    <row r="482" spans="1:32" s="115" customFormat="1" ht="17.25" customHeight="1">
      <c r="A482" s="265"/>
      <c r="B482" s="266"/>
      <c r="C482" s="207"/>
      <c r="D482" s="207"/>
      <c r="E482" s="207"/>
      <c r="F482" s="207"/>
      <c r="G482" s="207"/>
      <c r="H482" s="205" t="s">
        <v>77</v>
      </c>
      <c r="I482" s="264">
        <v>3.7</v>
      </c>
      <c r="J482" s="264">
        <v>4.2</v>
      </c>
      <c r="K482" s="264">
        <v>4</v>
      </c>
      <c r="L482" s="264">
        <v>4.3</v>
      </c>
      <c r="M482" s="264">
        <v>4.2</v>
      </c>
      <c r="N482" s="264">
        <v>4.6</v>
      </c>
      <c r="O482" s="264"/>
      <c r="P482" s="264"/>
      <c r="Q482" s="264"/>
      <c r="R482" s="206"/>
      <c r="S482" s="222">
        <f>ROUND((SUM(I482:O482,-(MAX(I482:O482)),-(MIN(I482:O482)))/(JUDGES_COUNT-2))*FIGDD1,4)</f>
        <v>9.185</v>
      </c>
      <c r="T482" s="209"/>
      <c r="V482" s="273"/>
      <c r="W482" s="259">
        <f>W481</f>
        <v>44.1556</v>
      </c>
      <c r="X482" s="257">
        <f>X481</f>
        <v>28</v>
      </c>
      <c r="Y482" s="123"/>
      <c r="AC482" s="168"/>
      <c r="AF482" s="125"/>
    </row>
    <row r="483" spans="1:32" s="115" customFormat="1" ht="17.25" customHeight="1">
      <c r="A483" s="267"/>
      <c r="B483" s="233"/>
      <c r="C483" s="207"/>
      <c r="D483" s="207"/>
      <c r="E483" s="207"/>
      <c r="F483" s="207"/>
      <c r="G483" s="207"/>
      <c r="H483" s="205" t="s">
        <v>78</v>
      </c>
      <c r="I483" s="264">
        <v>4.5</v>
      </c>
      <c r="J483" s="264">
        <v>4.6</v>
      </c>
      <c r="K483" s="264">
        <v>4.6</v>
      </c>
      <c r="L483" s="264">
        <v>4.2</v>
      </c>
      <c r="M483" s="264">
        <v>4.4</v>
      </c>
      <c r="N483" s="264">
        <v>5</v>
      </c>
      <c r="O483" s="264"/>
      <c r="P483" s="264"/>
      <c r="Q483" s="264"/>
      <c r="R483" s="206"/>
      <c r="S483" s="222">
        <f>ROUND((SUM(I483:O483,-(MAX(I483:O483)),-(MIN(I483:O483)))/(JUDGES_COUNT-2))*FIGDD2,4)</f>
        <v>14.0275</v>
      </c>
      <c r="T483" s="209"/>
      <c r="V483" s="273"/>
      <c r="W483" s="259">
        <f>W481</f>
        <v>44.1556</v>
      </c>
      <c r="X483" s="257">
        <f>X481</f>
        <v>28</v>
      </c>
      <c r="Y483" s="123"/>
      <c r="AC483" s="168"/>
      <c r="AF483" s="125"/>
    </row>
    <row r="484" spans="1:32" s="115" customFormat="1" ht="17.25" customHeight="1">
      <c r="A484" s="265"/>
      <c r="B484" s="266"/>
      <c r="C484" s="207"/>
      <c r="D484" s="207"/>
      <c r="E484" s="207"/>
      <c r="F484" s="207"/>
      <c r="G484" s="207"/>
      <c r="H484" s="205" t="s">
        <v>79</v>
      </c>
      <c r="I484" s="264">
        <v>4.1</v>
      </c>
      <c r="J484" s="264">
        <v>4.5</v>
      </c>
      <c r="K484" s="264">
        <v>3.5</v>
      </c>
      <c r="L484" s="264">
        <v>3.8</v>
      </c>
      <c r="M484" s="264">
        <v>4</v>
      </c>
      <c r="N484" s="264">
        <v>4.5</v>
      </c>
      <c r="O484" s="264"/>
      <c r="P484" s="264"/>
      <c r="Q484" s="264"/>
      <c r="R484" s="206"/>
      <c r="S484" s="222">
        <f>ROUND((SUM(I484:O484,-(MAX(I484:O484)),-(MIN(I484:O484)))/(JUDGES_COUNT-2))*FIGDD3,4)</f>
        <v>9.02</v>
      </c>
      <c r="T484" s="209"/>
      <c r="V484" s="273"/>
      <c r="W484" s="259">
        <f>W481</f>
        <v>44.1556</v>
      </c>
      <c r="X484" s="257">
        <f>X481</f>
        <v>28</v>
      </c>
      <c r="Y484" s="123"/>
      <c r="AC484" s="168"/>
      <c r="AF484" s="125"/>
    </row>
    <row r="485" spans="1:32" s="115" customFormat="1" ht="17.25" customHeight="1">
      <c r="A485" s="265"/>
      <c r="B485" s="266"/>
      <c r="C485" s="207"/>
      <c r="D485" s="207"/>
      <c r="E485" s="207"/>
      <c r="F485" s="207"/>
      <c r="G485" s="207"/>
      <c r="H485" s="205" t="s">
        <v>80</v>
      </c>
      <c r="I485" s="264">
        <v>4.8</v>
      </c>
      <c r="J485" s="264">
        <v>5</v>
      </c>
      <c r="K485" s="264">
        <v>4.7</v>
      </c>
      <c r="L485" s="264">
        <v>4.7</v>
      </c>
      <c r="M485" s="264">
        <v>4.6</v>
      </c>
      <c r="N485" s="264">
        <v>5</v>
      </c>
      <c r="O485" s="264"/>
      <c r="P485" s="264"/>
      <c r="Q485" s="264"/>
      <c r="R485" s="207"/>
      <c r="S485" s="222">
        <f>ROUND((SUM(I485:O485,-(MAX(I485:O485)),-(MIN(I485:O485)))/(JUDGES_COUNT-2))*FIGDD4,4)</f>
        <v>11.04</v>
      </c>
      <c r="T485" s="209"/>
      <c r="V485" s="273"/>
      <c r="W485" s="259">
        <f>W481</f>
        <v>44.1556</v>
      </c>
      <c r="X485" s="257">
        <f>X481</f>
        <v>28</v>
      </c>
      <c r="Y485" s="123"/>
      <c r="AC485" s="168"/>
      <c r="AF485" s="125"/>
    </row>
    <row r="486" spans="1:32" s="115" customFormat="1" ht="17.25" customHeight="1">
      <c r="A486" s="261"/>
      <c r="B486" s="124"/>
      <c r="C486" s="122"/>
      <c r="E486" s="118"/>
      <c r="G486" s="252"/>
      <c r="H486" s="254"/>
      <c r="I486" s="108"/>
      <c r="K486" s="118"/>
      <c r="M486" s="118"/>
      <c r="N486" s="116"/>
      <c r="P486" s="118"/>
      <c r="Q486" s="119"/>
      <c r="V486" s="273"/>
      <c r="W486" s="259">
        <f>W481</f>
        <v>44.1556</v>
      </c>
      <c r="X486" s="257">
        <f>X481</f>
        <v>28</v>
      </c>
      <c r="Y486" s="123"/>
      <c r="AC486" s="168"/>
      <c r="AF486" s="125"/>
    </row>
    <row r="487" spans="1:40" s="115" customFormat="1" ht="17.25" customHeight="1">
      <c r="A487" s="261">
        <v>73</v>
      </c>
      <c r="B487" s="124">
        <v>53</v>
      </c>
      <c r="C487" s="122" t="s">
        <v>95</v>
      </c>
      <c r="E487" s="118"/>
      <c r="G487" s="252" t="s">
        <v>167</v>
      </c>
      <c r="H487" s="254"/>
      <c r="I487" s="108" t="s">
        <v>172</v>
      </c>
      <c r="J487" s="118"/>
      <c r="K487" s="118"/>
      <c r="M487" s="118"/>
      <c r="N487" s="116"/>
      <c r="P487" s="118"/>
      <c r="Q487" s="119"/>
      <c r="S487" s="222">
        <f>SUM(S488:S491)</f>
        <v>43.06</v>
      </c>
      <c r="T487" s="209"/>
      <c r="U487" s="223">
        <f>ROUND(((SUM(S488:S491))/FIGSDD)*10,4)+SUM(T488:T491)</f>
        <v>43.9388</v>
      </c>
      <c r="V487" s="223">
        <f>ROUND(U487*FIGS_PART,4)</f>
        <v>43.9388</v>
      </c>
      <c r="W487" s="277">
        <f>U487</f>
        <v>43.9388</v>
      </c>
      <c r="X487" s="257">
        <f>[1]!sn_val(B487)</f>
        <v>53</v>
      </c>
      <c r="Y487" s="123">
        <v>6</v>
      </c>
      <c r="AC487" s="168"/>
      <c r="AF487" s="125"/>
      <c r="AK487" s="268">
        <f>S488</f>
        <v>10.23</v>
      </c>
      <c r="AL487" s="268">
        <f>S489</f>
        <v>13.64</v>
      </c>
      <c r="AM487" s="268">
        <f>S490</f>
        <v>9.185</v>
      </c>
      <c r="AN487" s="268">
        <f>S491</f>
        <v>10.005</v>
      </c>
    </row>
    <row r="488" spans="1:32" s="115" customFormat="1" ht="17.25" customHeight="1">
      <c r="A488" s="265"/>
      <c r="B488" s="266"/>
      <c r="C488" s="207"/>
      <c r="D488" s="207"/>
      <c r="E488" s="207"/>
      <c r="F488" s="207"/>
      <c r="G488" s="207"/>
      <c r="H488" s="205" t="s">
        <v>77</v>
      </c>
      <c r="I488" s="264">
        <v>4.7</v>
      </c>
      <c r="J488" s="264">
        <v>4.7</v>
      </c>
      <c r="K488" s="264">
        <v>4.4</v>
      </c>
      <c r="L488" s="264">
        <v>4.4</v>
      </c>
      <c r="M488" s="264">
        <v>4.8</v>
      </c>
      <c r="N488" s="264">
        <v>5</v>
      </c>
      <c r="O488" s="264"/>
      <c r="P488" s="264"/>
      <c r="Q488" s="264"/>
      <c r="R488" s="206"/>
      <c r="S488" s="222">
        <f>ROUND((SUM(I488:O488,-(MAX(I488:O488)),-(MIN(I488:O488)))/(JUDGES_COUNT-2))*FIGDD1,4)</f>
        <v>10.23</v>
      </c>
      <c r="T488" s="209"/>
      <c r="V488" s="273"/>
      <c r="W488" s="259">
        <f>W487</f>
        <v>43.9388</v>
      </c>
      <c r="X488" s="257">
        <f>X487</f>
        <v>53</v>
      </c>
      <c r="Y488" s="123"/>
      <c r="AC488" s="168"/>
      <c r="AF488" s="125"/>
    </row>
    <row r="489" spans="1:32" s="115" customFormat="1" ht="17.25" customHeight="1">
      <c r="A489" s="267"/>
      <c r="B489" s="233"/>
      <c r="C489" s="207"/>
      <c r="D489" s="207"/>
      <c r="E489" s="207"/>
      <c r="F489" s="207"/>
      <c r="G489" s="207"/>
      <c r="H489" s="205" t="s">
        <v>78</v>
      </c>
      <c r="I489" s="264">
        <v>3.9</v>
      </c>
      <c r="J489" s="264">
        <v>4.5</v>
      </c>
      <c r="K489" s="264">
        <v>4.6</v>
      </c>
      <c r="L489" s="264">
        <v>4.5</v>
      </c>
      <c r="M489" s="264">
        <v>4.6</v>
      </c>
      <c r="N489" s="264">
        <v>4</v>
      </c>
      <c r="O489" s="264"/>
      <c r="P489" s="264"/>
      <c r="Q489" s="264"/>
      <c r="R489" s="206"/>
      <c r="S489" s="222">
        <f>ROUND((SUM(I489:O489,-(MAX(I489:O489)),-(MIN(I489:O489)))/(JUDGES_COUNT-2))*FIGDD2,4)</f>
        <v>13.64</v>
      </c>
      <c r="T489" s="209"/>
      <c r="V489" s="273"/>
      <c r="W489" s="259">
        <f>W487</f>
        <v>43.9388</v>
      </c>
      <c r="X489" s="257">
        <f>X487</f>
        <v>53</v>
      </c>
      <c r="Y489" s="123"/>
      <c r="AC489" s="168"/>
      <c r="AF489" s="125"/>
    </row>
    <row r="490" spans="1:32" s="115" customFormat="1" ht="17.25" customHeight="1">
      <c r="A490" s="265"/>
      <c r="B490" s="266"/>
      <c r="C490" s="207"/>
      <c r="D490" s="207"/>
      <c r="E490" s="207"/>
      <c r="F490" s="207"/>
      <c r="G490" s="207"/>
      <c r="H490" s="205" t="s">
        <v>79</v>
      </c>
      <c r="I490" s="264">
        <v>4.2</v>
      </c>
      <c r="J490" s="264">
        <v>4</v>
      </c>
      <c r="K490" s="264">
        <v>3.9</v>
      </c>
      <c r="L490" s="264">
        <v>4.3</v>
      </c>
      <c r="M490" s="264">
        <v>4.4</v>
      </c>
      <c r="N490" s="264">
        <v>4.2</v>
      </c>
      <c r="O490" s="264"/>
      <c r="P490" s="264"/>
      <c r="Q490" s="264"/>
      <c r="R490" s="206"/>
      <c r="S490" s="222">
        <f>ROUND((SUM(I490:O490,-(MAX(I490:O490)),-(MIN(I490:O490)))/(JUDGES_COUNT-2))*FIGDD3,4)</f>
        <v>9.185</v>
      </c>
      <c r="T490" s="209"/>
      <c r="V490" s="273"/>
      <c r="W490" s="259">
        <f>W487</f>
        <v>43.9388</v>
      </c>
      <c r="X490" s="257">
        <f>X487</f>
        <v>53</v>
      </c>
      <c r="Y490" s="123"/>
      <c r="AC490" s="168"/>
      <c r="AF490" s="125"/>
    </row>
    <row r="491" spans="1:32" s="115" customFormat="1" ht="17.25" customHeight="1">
      <c r="A491" s="265"/>
      <c r="B491" s="266"/>
      <c r="C491" s="207"/>
      <c r="D491" s="207"/>
      <c r="E491" s="207"/>
      <c r="F491" s="207"/>
      <c r="G491" s="207"/>
      <c r="H491" s="205" t="s">
        <v>80</v>
      </c>
      <c r="I491" s="264">
        <v>4.3</v>
      </c>
      <c r="J491" s="264">
        <v>4.4</v>
      </c>
      <c r="K491" s="264">
        <v>4</v>
      </c>
      <c r="L491" s="264">
        <v>4.2</v>
      </c>
      <c r="M491" s="264">
        <v>4.5</v>
      </c>
      <c r="N491" s="264">
        <v>4.5</v>
      </c>
      <c r="O491" s="264"/>
      <c r="P491" s="264"/>
      <c r="Q491" s="264"/>
      <c r="R491" s="207"/>
      <c r="S491" s="222">
        <f>ROUND((SUM(I491:O491,-(MAX(I491:O491)),-(MIN(I491:O491)))/(JUDGES_COUNT-2))*FIGDD4,4)</f>
        <v>10.005</v>
      </c>
      <c r="T491" s="209"/>
      <c r="V491" s="273"/>
      <c r="W491" s="259">
        <f>W487</f>
        <v>43.9388</v>
      </c>
      <c r="X491" s="257">
        <f>X487</f>
        <v>53</v>
      </c>
      <c r="Y491" s="123"/>
      <c r="AC491" s="168"/>
      <c r="AF491" s="125"/>
    </row>
    <row r="492" spans="1:32" s="115" customFormat="1" ht="17.25" customHeight="1">
      <c r="A492" s="261"/>
      <c r="B492" s="124"/>
      <c r="C492" s="122"/>
      <c r="E492" s="118"/>
      <c r="G492" s="252"/>
      <c r="H492" s="254"/>
      <c r="I492" s="108"/>
      <c r="J492" s="118"/>
      <c r="K492" s="118"/>
      <c r="M492" s="118"/>
      <c r="N492" s="116"/>
      <c r="P492" s="118"/>
      <c r="Q492" s="119"/>
      <c r="V492" s="273"/>
      <c r="W492" s="259">
        <f>W487</f>
        <v>43.9388</v>
      </c>
      <c r="X492" s="257">
        <f>X487</f>
        <v>53</v>
      </c>
      <c r="Y492" s="123"/>
      <c r="AC492" s="168"/>
      <c r="AF492" s="125"/>
    </row>
    <row r="493" spans="1:42" s="113" customFormat="1" ht="17.25" customHeight="1">
      <c r="A493" s="261">
        <v>74</v>
      </c>
      <c r="B493" s="124">
        <v>17</v>
      </c>
      <c r="C493" s="122" t="s">
        <v>154</v>
      </c>
      <c r="D493" s="115"/>
      <c r="E493" s="118"/>
      <c r="F493" s="115"/>
      <c r="G493" s="252" t="s">
        <v>169</v>
      </c>
      <c r="H493" s="254"/>
      <c r="I493" s="108" t="s">
        <v>172</v>
      </c>
      <c r="J493" s="118"/>
      <c r="K493" s="118"/>
      <c r="L493" s="122"/>
      <c r="M493" s="122"/>
      <c r="N493" s="252"/>
      <c r="O493" s="122"/>
      <c r="P493" s="128"/>
      <c r="Q493" s="119"/>
      <c r="R493" s="115"/>
      <c r="S493" s="222">
        <f>SUM(S494:S497)</f>
        <v>41.847500000000004</v>
      </c>
      <c r="T493" s="209"/>
      <c r="U493" s="223">
        <f>ROUND(((SUM(S494:S497))/FIGSDD)*10,4)+SUM(T494:T497)</f>
        <v>42.7015</v>
      </c>
      <c r="V493" s="223">
        <f>ROUND(U493*FIGS_PART,4)</f>
        <v>42.7015</v>
      </c>
      <c r="W493" s="277">
        <f>U493</f>
        <v>42.7015</v>
      </c>
      <c r="X493" s="257">
        <f>[1]!sn_val(B493)</f>
        <v>17</v>
      </c>
      <c r="Y493" s="123">
        <v>58</v>
      </c>
      <c r="Z493" s="115"/>
      <c r="AA493" s="115"/>
      <c r="AB493" s="115"/>
      <c r="AC493" s="168"/>
      <c r="AD493" s="115"/>
      <c r="AE493" s="115"/>
      <c r="AF493" s="125"/>
      <c r="AG493" s="115"/>
      <c r="AH493" s="115"/>
      <c r="AI493" s="115"/>
      <c r="AJ493" s="115"/>
      <c r="AK493" s="268">
        <f>S494</f>
        <v>9.185</v>
      </c>
      <c r="AL493" s="268">
        <f>S495</f>
        <v>13.2525</v>
      </c>
      <c r="AM493" s="268">
        <f>S496</f>
        <v>9.405</v>
      </c>
      <c r="AN493" s="268">
        <f>S497</f>
        <v>10.005</v>
      </c>
      <c r="AO493" s="115"/>
      <c r="AP493" s="115"/>
    </row>
    <row r="494" spans="1:42" s="113" customFormat="1" ht="17.25" customHeight="1">
      <c r="A494" s="265"/>
      <c r="B494" s="266"/>
      <c r="C494" s="207"/>
      <c r="D494" s="207"/>
      <c r="E494" s="207"/>
      <c r="F494" s="207"/>
      <c r="G494" s="207"/>
      <c r="H494" s="205" t="s">
        <v>77</v>
      </c>
      <c r="I494" s="264">
        <v>4.1</v>
      </c>
      <c r="J494" s="264">
        <v>4.5</v>
      </c>
      <c r="K494" s="264">
        <v>4</v>
      </c>
      <c r="L494" s="264">
        <v>4.2</v>
      </c>
      <c r="M494" s="264">
        <v>4</v>
      </c>
      <c r="N494" s="264">
        <v>4.4</v>
      </c>
      <c r="O494" s="264"/>
      <c r="P494" s="264"/>
      <c r="Q494" s="264"/>
      <c r="R494" s="206"/>
      <c r="S494" s="222">
        <f>ROUND((SUM(I494:O494,-(MAX(I494:O494)),-(MIN(I494:O494)))/(JUDGES_COUNT-2))*FIGDD1,4)</f>
        <v>9.185</v>
      </c>
      <c r="T494" s="209"/>
      <c r="U494" s="115"/>
      <c r="V494" s="273"/>
      <c r="W494" s="259">
        <f>W493</f>
        <v>42.7015</v>
      </c>
      <c r="X494" s="257">
        <f>X493</f>
        <v>17</v>
      </c>
      <c r="Y494" s="123"/>
      <c r="Z494" s="115"/>
      <c r="AA494" s="115"/>
      <c r="AB494" s="115"/>
      <c r="AC494" s="168"/>
      <c r="AD494" s="115"/>
      <c r="AE494" s="115"/>
      <c r="AF494" s="125"/>
      <c r="AG494" s="115"/>
      <c r="AH494" s="115"/>
      <c r="AI494" s="115"/>
      <c r="AJ494" s="115"/>
      <c r="AK494" s="115"/>
      <c r="AL494" s="115"/>
      <c r="AM494" s="115"/>
      <c r="AN494" s="115"/>
      <c r="AO494" s="115"/>
      <c r="AP494" s="115"/>
    </row>
    <row r="495" spans="1:42" s="113" customFormat="1" ht="17.25" customHeight="1">
      <c r="A495" s="267"/>
      <c r="B495" s="233"/>
      <c r="C495" s="207"/>
      <c r="D495" s="207"/>
      <c r="E495" s="207"/>
      <c r="F495" s="207"/>
      <c r="G495" s="207"/>
      <c r="H495" s="205" t="s">
        <v>78</v>
      </c>
      <c r="I495" s="264">
        <v>4</v>
      </c>
      <c r="J495" s="264">
        <v>4.8</v>
      </c>
      <c r="K495" s="264">
        <v>4.2</v>
      </c>
      <c r="L495" s="264">
        <v>4.4</v>
      </c>
      <c r="M495" s="264">
        <v>4.3</v>
      </c>
      <c r="N495" s="264">
        <v>4.2</v>
      </c>
      <c r="O495" s="264"/>
      <c r="P495" s="264"/>
      <c r="Q495" s="264"/>
      <c r="R495" s="206"/>
      <c r="S495" s="222">
        <f>ROUND((SUM(I495:O495,-(MAX(I495:O495)),-(MIN(I495:O495)))/(JUDGES_COUNT-2))*FIGDD2,4)</f>
        <v>13.2525</v>
      </c>
      <c r="T495" s="209"/>
      <c r="U495" s="115"/>
      <c r="V495" s="273"/>
      <c r="W495" s="259">
        <f>W493</f>
        <v>42.7015</v>
      </c>
      <c r="X495" s="257">
        <f>X493</f>
        <v>17</v>
      </c>
      <c r="Y495" s="123"/>
      <c r="Z495" s="115"/>
      <c r="AA495" s="115"/>
      <c r="AB495" s="115"/>
      <c r="AC495" s="168"/>
      <c r="AD495" s="115"/>
      <c r="AE495" s="115"/>
      <c r="AF495" s="125"/>
      <c r="AG495" s="115"/>
      <c r="AH495" s="115"/>
      <c r="AI495" s="115"/>
      <c r="AJ495" s="115"/>
      <c r="AK495" s="115"/>
      <c r="AL495" s="115"/>
      <c r="AM495" s="115"/>
      <c r="AN495" s="115"/>
      <c r="AO495" s="115"/>
      <c r="AP495" s="115"/>
    </row>
    <row r="496" spans="1:42" s="113" customFormat="1" ht="17.25" customHeight="1">
      <c r="A496" s="265"/>
      <c r="B496" s="266"/>
      <c r="C496" s="207"/>
      <c r="D496" s="207"/>
      <c r="E496" s="207"/>
      <c r="F496" s="207"/>
      <c r="G496" s="207"/>
      <c r="H496" s="205" t="s">
        <v>79</v>
      </c>
      <c r="I496" s="264">
        <v>3.7</v>
      </c>
      <c r="J496" s="264">
        <v>4.3</v>
      </c>
      <c r="K496" s="264">
        <v>4.6</v>
      </c>
      <c r="L496" s="264">
        <v>3.8</v>
      </c>
      <c r="M496" s="264">
        <v>4.4</v>
      </c>
      <c r="N496" s="264">
        <v>4.7</v>
      </c>
      <c r="O496" s="264"/>
      <c r="P496" s="264"/>
      <c r="Q496" s="264"/>
      <c r="R496" s="206"/>
      <c r="S496" s="222">
        <f>ROUND((SUM(I496:O496,-(MAX(I496:O496)),-(MIN(I496:O496)))/(JUDGES_COUNT-2))*FIGDD3,4)</f>
        <v>9.405</v>
      </c>
      <c r="T496" s="209"/>
      <c r="U496" s="115"/>
      <c r="V496" s="273"/>
      <c r="W496" s="259">
        <f>W493</f>
        <v>42.7015</v>
      </c>
      <c r="X496" s="257">
        <f>X493</f>
        <v>17</v>
      </c>
      <c r="Y496" s="123"/>
      <c r="Z496" s="115"/>
      <c r="AA496" s="115"/>
      <c r="AB496" s="115"/>
      <c r="AC496" s="168"/>
      <c r="AD496" s="115"/>
      <c r="AE496" s="115"/>
      <c r="AF496" s="125"/>
      <c r="AG496" s="115"/>
      <c r="AH496" s="115"/>
      <c r="AI496" s="115"/>
      <c r="AJ496" s="115"/>
      <c r="AK496" s="115"/>
      <c r="AL496" s="115"/>
      <c r="AM496" s="115"/>
      <c r="AN496" s="115"/>
      <c r="AO496" s="115"/>
      <c r="AP496" s="115"/>
    </row>
    <row r="497" spans="1:42" s="113" customFormat="1" ht="17.25" customHeight="1">
      <c r="A497" s="265"/>
      <c r="B497" s="266"/>
      <c r="C497" s="207"/>
      <c r="D497" s="207"/>
      <c r="E497" s="207"/>
      <c r="F497" s="207"/>
      <c r="G497" s="207"/>
      <c r="H497" s="205" t="s">
        <v>80</v>
      </c>
      <c r="I497" s="264">
        <v>4.6</v>
      </c>
      <c r="J497" s="264">
        <v>4.7</v>
      </c>
      <c r="K497" s="264">
        <v>4.2</v>
      </c>
      <c r="L497" s="264">
        <v>4.3</v>
      </c>
      <c r="M497" s="264">
        <v>4.3</v>
      </c>
      <c r="N497" s="264">
        <v>4</v>
      </c>
      <c r="O497" s="264"/>
      <c r="P497" s="264"/>
      <c r="Q497" s="264"/>
      <c r="R497" s="207"/>
      <c r="S497" s="222">
        <f>ROUND((SUM(I497:O497,-(MAX(I497:O497)),-(MIN(I497:O497)))/(JUDGES_COUNT-2))*FIGDD4,4)</f>
        <v>10.005</v>
      </c>
      <c r="T497" s="209"/>
      <c r="U497" s="115"/>
      <c r="V497" s="273"/>
      <c r="W497" s="259">
        <f>W493</f>
        <v>42.7015</v>
      </c>
      <c r="X497" s="257">
        <f>X493</f>
        <v>17</v>
      </c>
      <c r="Y497" s="123"/>
      <c r="Z497" s="115"/>
      <c r="AA497" s="115"/>
      <c r="AB497" s="115"/>
      <c r="AC497" s="168"/>
      <c r="AD497" s="115"/>
      <c r="AE497" s="115"/>
      <c r="AF497" s="125"/>
      <c r="AG497" s="115"/>
      <c r="AH497" s="115"/>
      <c r="AI497" s="115"/>
      <c r="AJ497" s="115"/>
      <c r="AK497" s="115"/>
      <c r="AL497" s="115"/>
      <c r="AM497" s="115"/>
      <c r="AN497" s="115"/>
      <c r="AO497" s="115"/>
      <c r="AP497" s="115"/>
    </row>
    <row r="498" spans="1:42" s="113" customFormat="1" ht="17.25" customHeight="1">
      <c r="A498" s="261"/>
      <c r="B498" s="124"/>
      <c r="C498" s="122"/>
      <c r="D498" s="115"/>
      <c r="E498" s="118"/>
      <c r="F498" s="115"/>
      <c r="G498" s="252"/>
      <c r="H498" s="254"/>
      <c r="I498" s="108"/>
      <c r="J498" s="118"/>
      <c r="K498" s="118"/>
      <c r="L498" s="122"/>
      <c r="M498" s="122"/>
      <c r="N498" s="252"/>
      <c r="O498" s="122"/>
      <c r="P498" s="128"/>
      <c r="Q498" s="119"/>
      <c r="R498" s="115"/>
      <c r="S498" s="115"/>
      <c r="T498" s="115"/>
      <c r="U498" s="115"/>
      <c r="V498" s="273"/>
      <c r="W498" s="259">
        <f>W493</f>
        <v>42.7015</v>
      </c>
      <c r="X498" s="257">
        <f>X493</f>
        <v>17</v>
      </c>
      <c r="Y498" s="123"/>
      <c r="Z498" s="115"/>
      <c r="AA498" s="115"/>
      <c r="AB498" s="115"/>
      <c r="AC498" s="168"/>
      <c r="AD498" s="115"/>
      <c r="AE498" s="115"/>
      <c r="AF498" s="125"/>
      <c r="AG498" s="115"/>
      <c r="AH498" s="115"/>
      <c r="AI498" s="115"/>
      <c r="AJ498" s="115"/>
      <c r="AK498" s="115"/>
      <c r="AL498" s="115"/>
      <c r="AM498" s="115"/>
      <c r="AN498" s="115"/>
      <c r="AO498" s="115"/>
      <c r="AP498" s="115"/>
    </row>
    <row r="499" spans="1:40" s="115" customFormat="1" ht="17.25" customHeight="1">
      <c r="A499" s="261">
        <v>75</v>
      </c>
      <c r="B499" s="124">
        <v>50</v>
      </c>
      <c r="C499" s="118" t="s">
        <v>157</v>
      </c>
      <c r="E499" s="118"/>
      <c r="G499" s="252" t="s">
        <v>167</v>
      </c>
      <c r="H499" s="254"/>
      <c r="I499" s="108" t="s">
        <v>172</v>
      </c>
      <c r="J499" s="118"/>
      <c r="N499" s="125"/>
      <c r="Q499" s="122"/>
      <c r="S499" s="222">
        <f>SUM(S500:S503)</f>
        <v>39.9975</v>
      </c>
      <c r="T499" s="209"/>
      <c r="U499" s="223">
        <f>ROUND(((SUM(S500:S503))/FIGSDD)*10,4)+SUM(T500:T503)</f>
        <v>40.8138</v>
      </c>
      <c r="V499" s="223">
        <f>ROUND(U499*FIGS_PART,4)</f>
        <v>40.8138</v>
      </c>
      <c r="W499" s="277">
        <f>U499</f>
        <v>40.8138</v>
      </c>
      <c r="X499" s="257">
        <f>[1]!sn_val(B499)</f>
        <v>50</v>
      </c>
      <c r="Y499" s="123">
        <v>11</v>
      </c>
      <c r="AC499" s="168"/>
      <c r="AF499" s="125"/>
      <c r="AK499" s="268">
        <f>S500</f>
        <v>8.8</v>
      </c>
      <c r="AL499" s="268">
        <f>S501</f>
        <v>13.64</v>
      </c>
      <c r="AM499" s="268">
        <f>S502</f>
        <v>9.68</v>
      </c>
      <c r="AN499" s="268">
        <f>S503</f>
        <v>7.8775</v>
      </c>
    </row>
    <row r="500" spans="1:32" s="115" customFormat="1" ht="17.25" customHeight="1">
      <c r="A500" s="265"/>
      <c r="B500" s="266"/>
      <c r="C500" s="207"/>
      <c r="D500" s="207"/>
      <c r="E500" s="207"/>
      <c r="F500" s="207"/>
      <c r="G500" s="207"/>
      <c r="H500" s="205" t="s">
        <v>77</v>
      </c>
      <c r="I500" s="264">
        <v>3.5</v>
      </c>
      <c r="J500" s="264">
        <v>4.5</v>
      </c>
      <c r="K500" s="264">
        <v>4</v>
      </c>
      <c r="L500" s="264">
        <v>3.4</v>
      </c>
      <c r="M500" s="264">
        <v>4</v>
      </c>
      <c r="N500" s="264">
        <v>4.5</v>
      </c>
      <c r="O500" s="264"/>
      <c r="P500" s="264"/>
      <c r="Q500" s="264"/>
      <c r="R500" s="206"/>
      <c r="S500" s="222">
        <f>ROUND((SUM(I500:O500,-(MAX(I500:O500)),-(MIN(I500:O500)))/(JUDGES_COUNT-2))*FIGDD1,4)</f>
        <v>8.8</v>
      </c>
      <c r="T500" s="209"/>
      <c r="V500" s="273"/>
      <c r="W500" s="259">
        <f>W499</f>
        <v>40.8138</v>
      </c>
      <c r="X500" s="257">
        <f>X499</f>
        <v>50</v>
      </c>
      <c r="Y500" s="123"/>
      <c r="AC500" s="168"/>
      <c r="AF500" s="125"/>
    </row>
    <row r="501" spans="1:32" s="115" customFormat="1" ht="17.25" customHeight="1">
      <c r="A501" s="267"/>
      <c r="B501" s="233"/>
      <c r="C501" s="207"/>
      <c r="D501" s="207"/>
      <c r="E501" s="207"/>
      <c r="F501" s="207"/>
      <c r="G501" s="207"/>
      <c r="H501" s="205" t="s">
        <v>78</v>
      </c>
      <c r="I501" s="264">
        <v>4.3</v>
      </c>
      <c r="J501" s="264">
        <v>4.5</v>
      </c>
      <c r="K501" s="264">
        <v>4.4</v>
      </c>
      <c r="L501" s="264">
        <v>4.4</v>
      </c>
      <c r="M501" s="264">
        <v>4.2</v>
      </c>
      <c r="N501" s="264">
        <v>4.6</v>
      </c>
      <c r="O501" s="264"/>
      <c r="P501" s="264"/>
      <c r="Q501" s="264"/>
      <c r="R501" s="206"/>
      <c r="S501" s="222">
        <f>ROUND((SUM(I501:O501,-(MAX(I501:O501)),-(MIN(I501:O501)))/(JUDGES_COUNT-2))*FIGDD2,4)</f>
        <v>13.64</v>
      </c>
      <c r="T501" s="209"/>
      <c r="V501" s="273"/>
      <c r="W501" s="259">
        <f>W499</f>
        <v>40.8138</v>
      </c>
      <c r="X501" s="257">
        <f>X499</f>
        <v>50</v>
      </c>
      <c r="Y501" s="123"/>
      <c r="AC501" s="168"/>
      <c r="AF501" s="125"/>
    </row>
    <row r="502" spans="1:32" s="115" customFormat="1" ht="17.25" customHeight="1">
      <c r="A502" s="265"/>
      <c r="B502" s="266"/>
      <c r="C502" s="207"/>
      <c r="D502" s="207"/>
      <c r="E502" s="207"/>
      <c r="F502" s="207"/>
      <c r="G502" s="207"/>
      <c r="H502" s="205" t="s">
        <v>79</v>
      </c>
      <c r="I502" s="264">
        <v>3.8</v>
      </c>
      <c r="J502" s="264">
        <v>4.8</v>
      </c>
      <c r="K502" s="264">
        <v>3.5</v>
      </c>
      <c r="L502" s="264">
        <v>4.3</v>
      </c>
      <c r="M502" s="264">
        <v>4.7</v>
      </c>
      <c r="N502" s="264">
        <v>5</v>
      </c>
      <c r="O502" s="264"/>
      <c r="P502" s="264"/>
      <c r="Q502" s="264"/>
      <c r="R502" s="206"/>
      <c r="S502" s="222">
        <f>ROUND((SUM(I502:O502,-(MAX(I502:O502)),-(MIN(I502:O502)))/(JUDGES_COUNT-2))*FIGDD3,4)</f>
        <v>9.68</v>
      </c>
      <c r="T502" s="209"/>
      <c r="V502" s="273"/>
      <c r="W502" s="259">
        <f>W499</f>
        <v>40.8138</v>
      </c>
      <c r="X502" s="257">
        <f>X499</f>
        <v>50</v>
      </c>
      <c r="Y502" s="123"/>
      <c r="AC502" s="168"/>
      <c r="AF502" s="125"/>
    </row>
    <row r="503" spans="1:32" s="115" customFormat="1" ht="17.25" customHeight="1">
      <c r="A503" s="265"/>
      <c r="B503" s="266"/>
      <c r="C503" s="207"/>
      <c r="D503" s="207"/>
      <c r="E503" s="207"/>
      <c r="F503" s="207"/>
      <c r="G503" s="207"/>
      <c r="H503" s="205" t="s">
        <v>80</v>
      </c>
      <c r="I503" s="264">
        <v>3</v>
      </c>
      <c r="J503" s="264">
        <v>3.7</v>
      </c>
      <c r="K503" s="264">
        <v>3.4</v>
      </c>
      <c r="L503" s="264">
        <v>3.3</v>
      </c>
      <c r="M503" s="264">
        <v>3.3</v>
      </c>
      <c r="N503" s="264">
        <v>3.7</v>
      </c>
      <c r="O503" s="264"/>
      <c r="P503" s="264"/>
      <c r="Q503" s="264"/>
      <c r="R503" s="207"/>
      <c r="S503" s="222">
        <f>ROUND((SUM(I503:O503,-(MAX(I503:O503)),-(MIN(I503:O503)))/(JUDGES_COUNT-2))*FIGDD4,4)</f>
        <v>7.8775</v>
      </c>
      <c r="T503" s="209"/>
      <c r="V503" s="273"/>
      <c r="W503" s="259">
        <f>W499</f>
        <v>40.8138</v>
      </c>
      <c r="X503" s="257">
        <f>X499</f>
        <v>50</v>
      </c>
      <c r="Y503" s="123"/>
      <c r="AC503" s="168"/>
      <c r="AF503" s="125"/>
    </row>
    <row r="504" spans="1:32" s="115" customFormat="1" ht="17.25" customHeight="1">
      <c r="A504" s="261"/>
      <c r="B504" s="124"/>
      <c r="C504" s="118"/>
      <c r="E504" s="118"/>
      <c r="G504" s="252"/>
      <c r="H504" s="254"/>
      <c r="I504" s="108"/>
      <c r="J504" s="118"/>
      <c r="N504" s="125"/>
      <c r="Q504" s="122"/>
      <c r="V504" s="273"/>
      <c r="W504" s="259">
        <f>W499</f>
        <v>40.8138</v>
      </c>
      <c r="X504" s="257">
        <f>X499</f>
        <v>50</v>
      </c>
      <c r="Y504" s="123"/>
      <c r="AC504" s="168"/>
      <c r="AF504" s="125"/>
    </row>
    <row r="505" spans="1:40" s="115" customFormat="1" ht="17.25" customHeight="1">
      <c r="A505" s="261">
        <v>76</v>
      </c>
      <c r="B505" s="124">
        <v>41</v>
      </c>
      <c r="C505" s="122" t="s">
        <v>166</v>
      </c>
      <c r="E505" s="118"/>
      <c r="G505" s="252" t="s">
        <v>169</v>
      </c>
      <c r="H505" s="254"/>
      <c r="I505" s="108" t="s">
        <v>178</v>
      </c>
      <c r="K505" s="118"/>
      <c r="M505" s="118"/>
      <c r="N505" s="116"/>
      <c r="P505" s="118"/>
      <c r="Q505" s="119"/>
      <c r="S505" s="222">
        <f>SUM(S506:S509)</f>
        <v>39.927499999999995</v>
      </c>
      <c r="T505" s="209"/>
      <c r="U505" s="223">
        <f>ROUND(((SUM(S506:S509))/FIGSDD)*10,4)+SUM(T506:T509)</f>
        <v>40.7423</v>
      </c>
      <c r="V505" s="223">
        <f>ROUND(U505*FIGS_PART,4)</f>
        <v>40.7423</v>
      </c>
      <c r="W505" s="277">
        <f>U505</f>
        <v>40.7423</v>
      </c>
      <c r="X505" s="257">
        <f>[1]!sn_val(B505)</f>
        <v>41</v>
      </c>
      <c r="Y505" s="123">
        <v>27</v>
      </c>
      <c r="AC505" s="168"/>
      <c r="AF505" s="125"/>
      <c r="AK505" s="268">
        <f>S506</f>
        <v>9.735</v>
      </c>
      <c r="AL505" s="268">
        <f>S507</f>
        <v>10.695</v>
      </c>
      <c r="AM505" s="268">
        <f>S508</f>
        <v>8.745</v>
      </c>
      <c r="AN505" s="268">
        <f>S509</f>
        <v>10.7525</v>
      </c>
    </row>
    <row r="506" spans="1:32" s="115" customFormat="1" ht="17.25" customHeight="1">
      <c r="A506" s="265"/>
      <c r="B506" s="266"/>
      <c r="C506" s="207"/>
      <c r="D506" s="207"/>
      <c r="E506" s="207"/>
      <c r="F506" s="207"/>
      <c r="G506" s="207"/>
      <c r="H506" s="205" t="s">
        <v>77</v>
      </c>
      <c r="I506" s="264">
        <v>4.7</v>
      </c>
      <c r="J506" s="264">
        <v>4.1</v>
      </c>
      <c r="K506" s="264">
        <v>4.2</v>
      </c>
      <c r="L506" s="264">
        <v>4.7</v>
      </c>
      <c r="M506" s="264">
        <v>4.1</v>
      </c>
      <c r="N506" s="264">
        <v>5</v>
      </c>
      <c r="O506" s="264"/>
      <c r="P506" s="264"/>
      <c r="Q506" s="264"/>
      <c r="R506" s="206"/>
      <c r="S506" s="222">
        <f>ROUND((SUM(I506:O506,-(MAX(I506:O506)),-(MIN(I506:O506)))/(JUDGES_COUNT-2))*FIGDD1,4)</f>
        <v>9.735</v>
      </c>
      <c r="T506" s="209"/>
      <c r="V506" s="273"/>
      <c r="W506" s="259">
        <f>W505</f>
        <v>40.7423</v>
      </c>
      <c r="X506" s="257">
        <f>X505</f>
        <v>41</v>
      </c>
      <c r="Y506" s="123"/>
      <c r="AC506" s="168"/>
      <c r="AF506" s="125"/>
    </row>
    <row r="507" spans="1:32" s="115" customFormat="1" ht="17.25" customHeight="1">
      <c r="A507" s="267"/>
      <c r="B507" s="233"/>
      <c r="C507" s="207"/>
      <c r="D507" s="207"/>
      <c r="E507" s="207"/>
      <c r="F507" s="207"/>
      <c r="G507" s="207"/>
      <c r="H507" s="205" t="s">
        <v>78</v>
      </c>
      <c r="I507" s="264">
        <v>3.3</v>
      </c>
      <c r="J507" s="264">
        <v>4</v>
      </c>
      <c r="K507" s="264">
        <v>3.8</v>
      </c>
      <c r="L507" s="264">
        <v>3.2</v>
      </c>
      <c r="M507" s="264">
        <v>2.7</v>
      </c>
      <c r="N507" s="264">
        <v>3.5</v>
      </c>
      <c r="O507" s="264"/>
      <c r="P507" s="264"/>
      <c r="Q507" s="264"/>
      <c r="R507" s="206"/>
      <c r="S507" s="222">
        <f>ROUND((SUM(I507:O507,-(MAX(I507:O507)),-(MIN(I507:O507)))/(JUDGES_COUNT-2))*FIGDD2,4)</f>
        <v>10.695</v>
      </c>
      <c r="T507" s="209"/>
      <c r="V507" s="273"/>
      <c r="W507" s="259">
        <f>W505</f>
        <v>40.7423</v>
      </c>
      <c r="X507" s="257">
        <f>X505</f>
        <v>41</v>
      </c>
      <c r="Y507" s="123"/>
      <c r="AC507" s="168"/>
      <c r="AF507" s="125"/>
    </row>
    <row r="508" spans="1:32" s="115" customFormat="1" ht="17.25" customHeight="1">
      <c r="A508" s="265"/>
      <c r="B508" s="266"/>
      <c r="C508" s="207"/>
      <c r="D508" s="207"/>
      <c r="E508" s="207"/>
      <c r="F508" s="207"/>
      <c r="G508" s="207"/>
      <c r="H508" s="205" t="s">
        <v>79</v>
      </c>
      <c r="I508" s="264">
        <v>3.6</v>
      </c>
      <c r="J508" s="264">
        <v>3.4</v>
      </c>
      <c r="K508" s="264">
        <v>3.7</v>
      </c>
      <c r="L508" s="264">
        <v>4.2</v>
      </c>
      <c r="M508" s="264">
        <v>4.4</v>
      </c>
      <c r="N508" s="264">
        <v>4.6</v>
      </c>
      <c r="O508" s="264"/>
      <c r="P508" s="264"/>
      <c r="Q508" s="264"/>
      <c r="R508" s="206"/>
      <c r="S508" s="222">
        <f>ROUND((SUM(I508:O508,-(MAX(I508:O508)),-(MIN(I508:O508)))/(JUDGES_COUNT-2))*FIGDD3,4)</f>
        <v>8.745</v>
      </c>
      <c r="T508" s="209"/>
      <c r="V508" s="273"/>
      <c r="W508" s="259">
        <f>W505</f>
        <v>40.7423</v>
      </c>
      <c r="X508" s="257">
        <f>X505</f>
        <v>41</v>
      </c>
      <c r="Y508" s="123"/>
      <c r="AC508" s="168"/>
      <c r="AF508" s="125"/>
    </row>
    <row r="509" spans="1:32" s="115" customFormat="1" ht="17.25" customHeight="1">
      <c r="A509" s="265"/>
      <c r="B509" s="266"/>
      <c r="C509" s="207"/>
      <c r="D509" s="207"/>
      <c r="E509" s="207"/>
      <c r="F509" s="207"/>
      <c r="G509" s="207"/>
      <c r="H509" s="205" t="s">
        <v>80</v>
      </c>
      <c r="I509" s="264">
        <v>4.6</v>
      </c>
      <c r="J509" s="264">
        <v>4.7</v>
      </c>
      <c r="K509" s="264">
        <v>4.6</v>
      </c>
      <c r="L509" s="264">
        <v>4.7</v>
      </c>
      <c r="M509" s="264">
        <v>4.7</v>
      </c>
      <c r="N509" s="264">
        <v>5.2</v>
      </c>
      <c r="O509" s="264"/>
      <c r="P509" s="264"/>
      <c r="Q509" s="264"/>
      <c r="R509" s="207"/>
      <c r="S509" s="222">
        <f>ROUND((SUM(I509:O509,-(MAX(I509:O509)),-(MIN(I509:O509)))/(JUDGES_COUNT-2))*FIGDD4,4)</f>
        <v>10.7525</v>
      </c>
      <c r="T509" s="209"/>
      <c r="V509" s="273"/>
      <c r="W509" s="259">
        <f>W505</f>
        <v>40.7423</v>
      </c>
      <c r="X509" s="257">
        <f>X505</f>
        <v>41</v>
      </c>
      <c r="Y509" s="123"/>
      <c r="AC509" s="168"/>
      <c r="AF509" s="125"/>
    </row>
    <row r="510" spans="1:32" s="115" customFormat="1" ht="17.25" customHeight="1">
      <c r="A510" s="261"/>
      <c r="B510" s="124"/>
      <c r="C510" s="122"/>
      <c r="E510" s="118"/>
      <c r="G510" s="252"/>
      <c r="H510" s="254"/>
      <c r="I510" s="108"/>
      <c r="K510" s="118"/>
      <c r="M510" s="118"/>
      <c r="N510" s="116"/>
      <c r="P510" s="118"/>
      <c r="Q510" s="119"/>
      <c r="V510" s="273"/>
      <c r="W510" s="259">
        <f>W505</f>
        <v>40.7423</v>
      </c>
      <c r="X510" s="257">
        <f>X505</f>
        <v>41</v>
      </c>
      <c r="Y510" s="123"/>
      <c r="AC510" s="168"/>
      <c r="AF510" s="125"/>
    </row>
    <row r="511" spans="1:40" s="115" customFormat="1" ht="17.25" customHeight="1">
      <c r="A511" s="261">
        <v>77</v>
      </c>
      <c r="B511" s="124">
        <v>85</v>
      </c>
      <c r="C511" s="122" t="s">
        <v>101</v>
      </c>
      <c r="E511" s="118"/>
      <c r="G511" s="252" t="s">
        <v>170</v>
      </c>
      <c r="H511" s="254"/>
      <c r="I511" s="108" t="s">
        <v>172</v>
      </c>
      <c r="K511" s="118"/>
      <c r="L511" s="118"/>
      <c r="M511" s="118"/>
      <c r="N511" s="252"/>
      <c r="O511" s="122"/>
      <c r="P511" s="128"/>
      <c r="Q511" s="119"/>
      <c r="S511" s="222">
        <f>SUM(S512:S515)</f>
        <v>37.0975</v>
      </c>
      <c r="T511" s="209"/>
      <c r="U511" s="223">
        <f>ROUND(((SUM(S512:S515))/FIGSDD)*10,4)+SUM(T512:T515)</f>
        <v>37.8546</v>
      </c>
      <c r="V511" s="223">
        <f>ROUND(U511*FIGS_PART,4)</f>
        <v>37.8546</v>
      </c>
      <c r="W511" s="277">
        <f>U511</f>
        <v>37.8546</v>
      </c>
      <c r="X511" s="257">
        <f>[1]!sn_val(B511)</f>
        <v>85</v>
      </c>
      <c r="Y511" s="123">
        <v>64</v>
      </c>
      <c r="AC511" s="168"/>
      <c r="AF511" s="125"/>
      <c r="AH511" s="111"/>
      <c r="AK511" s="268">
        <f>S512</f>
        <v>12.32</v>
      </c>
      <c r="AL511" s="268">
        <f>S513</f>
        <v>0</v>
      </c>
      <c r="AM511" s="268">
        <f>S514</f>
        <v>12.76</v>
      </c>
      <c r="AN511" s="268">
        <f>S515</f>
        <v>12.0175</v>
      </c>
    </row>
    <row r="512" spans="1:34" s="115" customFormat="1" ht="17.25" customHeight="1">
      <c r="A512" s="265"/>
      <c r="B512" s="266"/>
      <c r="C512" s="207"/>
      <c r="D512" s="207"/>
      <c r="E512" s="207"/>
      <c r="F512" s="207"/>
      <c r="G512" s="207"/>
      <c r="H512" s="205" t="s">
        <v>77</v>
      </c>
      <c r="I512" s="264">
        <v>5.4</v>
      </c>
      <c r="J512" s="264">
        <v>5.6</v>
      </c>
      <c r="K512" s="264">
        <v>5.5</v>
      </c>
      <c r="L512" s="264">
        <v>5.5</v>
      </c>
      <c r="M512" s="264">
        <v>5.8</v>
      </c>
      <c r="N512" s="264">
        <v>6</v>
      </c>
      <c r="O512" s="264"/>
      <c r="P512" s="264"/>
      <c r="Q512" s="264"/>
      <c r="R512" s="206"/>
      <c r="S512" s="222">
        <f>ROUND((SUM(I512:O512,-(MAX(I512:O512)),-(MIN(I512:O512)))/(JUDGES_COUNT-2))*FIGDD1,4)</f>
        <v>12.32</v>
      </c>
      <c r="T512" s="209"/>
      <c r="V512" s="273"/>
      <c r="W512" s="259">
        <f>W511</f>
        <v>37.8546</v>
      </c>
      <c r="X512" s="257">
        <f>X511</f>
        <v>85</v>
      </c>
      <c r="Y512" s="123"/>
      <c r="AC512" s="168"/>
      <c r="AF512" s="125"/>
      <c r="AH512" s="111"/>
    </row>
    <row r="513" spans="1:34" s="115" customFormat="1" ht="17.25" customHeight="1">
      <c r="A513" s="267"/>
      <c r="B513" s="233"/>
      <c r="C513" s="207"/>
      <c r="D513" s="207"/>
      <c r="E513" s="207"/>
      <c r="F513" s="207"/>
      <c r="G513" s="207"/>
      <c r="H513" s="205" t="s">
        <v>78</v>
      </c>
      <c r="I513" s="264">
        <v>0</v>
      </c>
      <c r="J513" s="264">
        <v>0</v>
      </c>
      <c r="K513" s="264">
        <v>0</v>
      </c>
      <c r="L513" s="264">
        <v>0</v>
      </c>
      <c r="M513" s="264">
        <v>0</v>
      </c>
      <c r="N513" s="264">
        <v>0</v>
      </c>
      <c r="O513" s="264"/>
      <c r="P513" s="264"/>
      <c r="Q513" s="264"/>
      <c r="R513" s="206"/>
      <c r="S513" s="222">
        <f>ROUND((SUM(I513:O513,-(MAX(I513:O513)),-(MIN(I513:O513)))/(JUDGES_COUNT-2))*FIGDD2,4)</f>
        <v>0</v>
      </c>
      <c r="T513" s="209"/>
      <c r="V513" s="273"/>
      <c r="W513" s="259">
        <f>W511</f>
        <v>37.8546</v>
      </c>
      <c r="X513" s="257">
        <f>X511</f>
        <v>85</v>
      </c>
      <c r="Y513" s="123"/>
      <c r="AC513" s="168"/>
      <c r="AF513" s="125"/>
      <c r="AH513" s="111"/>
    </row>
    <row r="514" spans="1:34" s="115" customFormat="1" ht="17.25" customHeight="1">
      <c r="A514" s="265"/>
      <c r="B514" s="266"/>
      <c r="C514" s="207"/>
      <c r="D514" s="207"/>
      <c r="E514" s="207"/>
      <c r="F514" s="207"/>
      <c r="G514" s="207"/>
      <c r="H514" s="205" t="s">
        <v>79</v>
      </c>
      <c r="I514" s="264">
        <v>5.9</v>
      </c>
      <c r="J514" s="264">
        <v>5.8</v>
      </c>
      <c r="K514" s="264">
        <v>5.5</v>
      </c>
      <c r="L514" s="264">
        <v>5.7</v>
      </c>
      <c r="M514" s="264">
        <v>5.8</v>
      </c>
      <c r="N514" s="264">
        <v>6</v>
      </c>
      <c r="O514" s="264"/>
      <c r="P514" s="264"/>
      <c r="Q514" s="264"/>
      <c r="R514" s="206"/>
      <c r="S514" s="222">
        <f>ROUND((SUM(I514:O514,-(MAX(I514:O514)),-(MIN(I514:O514)))/(JUDGES_COUNT-2))*FIGDD3,4)</f>
        <v>12.76</v>
      </c>
      <c r="T514" s="209"/>
      <c r="V514" s="273"/>
      <c r="W514" s="259">
        <f>W511</f>
        <v>37.8546</v>
      </c>
      <c r="X514" s="257">
        <f>X511</f>
        <v>85</v>
      </c>
      <c r="Y514" s="123"/>
      <c r="AC514" s="168"/>
      <c r="AF514" s="125"/>
      <c r="AH514" s="111"/>
    </row>
    <row r="515" spans="1:34" s="115" customFormat="1" ht="17.25" customHeight="1">
      <c r="A515" s="265"/>
      <c r="B515" s="266"/>
      <c r="C515" s="207"/>
      <c r="D515" s="207"/>
      <c r="E515" s="207"/>
      <c r="F515" s="207"/>
      <c r="G515" s="207"/>
      <c r="H515" s="205" t="s">
        <v>80</v>
      </c>
      <c r="I515" s="264">
        <v>5.3</v>
      </c>
      <c r="J515" s="264">
        <v>5.5</v>
      </c>
      <c r="K515" s="264">
        <v>5.1</v>
      </c>
      <c r="L515" s="264">
        <v>5</v>
      </c>
      <c r="M515" s="264">
        <v>5.5</v>
      </c>
      <c r="N515" s="264">
        <v>5</v>
      </c>
      <c r="O515" s="264"/>
      <c r="P515" s="264"/>
      <c r="Q515" s="264"/>
      <c r="R515" s="207"/>
      <c r="S515" s="222">
        <f>ROUND((SUM(I515:O515,-(MAX(I515:O515)),-(MIN(I515:O515)))/(JUDGES_COUNT-2))*FIGDD4,4)</f>
        <v>12.0175</v>
      </c>
      <c r="T515" s="209"/>
      <c r="V515" s="273"/>
      <c r="W515" s="259">
        <f>W511</f>
        <v>37.8546</v>
      </c>
      <c r="X515" s="257">
        <f>X511</f>
        <v>85</v>
      </c>
      <c r="Y515" s="123"/>
      <c r="AC515" s="168"/>
      <c r="AF515" s="125"/>
      <c r="AH515" s="111"/>
    </row>
    <row r="516" spans="1:34" s="115" customFormat="1" ht="17.25" customHeight="1">
      <c r="A516" s="261"/>
      <c r="B516" s="124"/>
      <c r="C516" s="122"/>
      <c r="E516" s="118"/>
      <c r="G516" s="252"/>
      <c r="H516" s="254"/>
      <c r="I516" s="108"/>
      <c r="K516" s="118"/>
      <c r="L516" s="118"/>
      <c r="M516" s="118"/>
      <c r="N516" s="252"/>
      <c r="O516" s="122"/>
      <c r="P516" s="128"/>
      <c r="Q516" s="119"/>
      <c r="V516" s="273"/>
      <c r="W516" s="259">
        <f>W511</f>
        <v>37.8546</v>
      </c>
      <c r="X516" s="257">
        <f>X511</f>
        <v>85</v>
      </c>
      <c r="Y516" s="123"/>
      <c r="AC516" s="168"/>
      <c r="AF516" s="125"/>
      <c r="AH516" s="111"/>
    </row>
    <row r="517" spans="1:40" s="115" customFormat="1" ht="17.25" customHeight="1">
      <c r="A517" s="261">
        <v>78</v>
      </c>
      <c r="B517" s="124">
        <v>26</v>
      </c>
      <c r="C517" s="122" t="s">
        <v>119</v>
      </c>
      <c r="E517" s="118"/>
      <c r="G517" s="252" t="s">
        <v>170</v>
      </c>
      <c r="H517" s="254"/>
      <c r="I517" s="108" t="s">
        <v>174</v>
      </c>
      <c r="K517" s="118"/>
      <c r="M517" s="118"/>
      <c r="N517" s="116"/>
      <c r="P517" s="118"/>
      <c r="S517" s="222">
        <f>SUM(S518:S521)</f>
        <v>36.355</v>
      </c>
      <c r="T517" s="209"/>
      <c r="U517" s="223">
        <f>ROUND(((SUM(S518:S521))/FIGSDD)*10,4)+SUM(T518:T521)</f>
        <v>37.0969</v>
      </c>
      <c r="V517" s="223">
        <f>ROUND(U517*FIGS_PART,4)</f>
        <v>37.0969</v>
      </c>
      <c r="W517" s="277">
        <f>U517</f>
        <v>37.0969</v>
      </c>
      <c r="X517" s="257">
        <f>[1]!sn_val(B517)</f>
        <v>26</v>
      </c>
      <c r="Y517" s="123">
        <v>71</v>
      </c>
      <c r="AC517" s="168"/>
      <c r="AF517" s="125"/>
      <c r="AK517" s="268">
        <f>S518</f>
        <v>12.65</v>
      </c>
      <c r="AL517" s="268">
        <f>S519</f>
        <v>0</v>
      </c>
      <c r="AM517" s="268">
        <f>S520</f>
        <v>11.055</v>
      </c>
      <c r="AN517" s="268">
        <f>S521</f>
        <v>12.65</v>
      </c>
    </row>
    <row r="518" spans="1:32" s="115" customFormat="1" ht="17.25" customHeight="1">
      <c r="A518" s="265"/>
      <c r="B518" s="266"/>
      <c r="C518" s="207"/>
      <c r="D518" s="207"/>
      <c r="E518" s="207"/>
      <c r="F518" s="207"/>
      <c r="G518" s="207"/>
      <c r="H518" s="205" t="s">
        <v>77</v>
      </c>
      <c r="I518" s="264">
        <v>5.6</v>
      </c>
      <c r="J518" s="264">
        <v>5.7</v>
      </c>
      <c r="K518" s="264">
        <v>5.7</v>
      </c>
      <c r="L518" s="264">
        <v>6</v>
      </c>
      <c r="M518" s="264">
        <v>6</v>
      </c>
      <c r="N518" s="264">
        <v>5.6</v>
      </c>
      <c r="O518" s="264"/>
      <c r="P518" s="264"/>
      <c r="Q518" s="264"/>
      <c r="R518" s="206"/>
      <c r="S518" s="222">
        <f>ROUND((SUM(I518:O518,-(MAX(I518:O518)),-(MIN(I518:O518)))/(JUDGES_COUNT-2))*FIGDD1,4)</f>
        <v>12.65</v>
      </c>
      <c r="T518" s="209"/>
      <c r="V518" s="273"/>
      <c r="W518" s="259">
        <f>W517</f>
        <v>37.0969</v>
      </c>
      <c r="X518" s="257">
        <f>X517</f>
        <v>26</v>
      </c>
      <c r="Y518" s="123"/>
      <c r="AC518" s="168"/>
      <c r="AF518" s="125"/>
    </row>
    <row r="519" spans="1:32" s="115" customFormat="1" ht="17.25" customHeight="1">
      <c r="A519" s="267"/>
      <c r="B519" s="233"/>
      <c r="C519" s="207"/>
      <c r="D519" s="207"/>
      <c r="E519" s="207"/>
      <c r="F519" s="207"/>
      <c r="G519" s="207"/>
      <c r="H519" s="205" t="s">
        <v>78</v>
      </c>
      <c r="I519" s="264">
        <v>0</v>
      </c>
      <c r="J519" s="264">
        <v>0</v>
      </c>
      <c r="K519" s="264">
        <v>0</v>
      </c>
      <c r="L519" s="264">
        <v>0</v>
      </c>
      <c r="M519" s="264">
        <v>0</v>
      </c>
      <c r="N519" s="264">
        <v>0</v>
      </c>
      <c r="O519" s="264"/>
      <c r="P519" s="264"/>
      <c r="Q519" s="264"/>
      <c r="R519" s="206"/>
      <c r="S519" s="222">
        <f>ROUND((SUM(I519:O519,-(MAX(I519:O519)),-(MIN(I519:O519)))/(JUDGES_COUNT-2))*FIGDD2,4)</f>
        <v>0</v>
      </c>
      <c r="T519" s="209"/>
      <c r="V519" s="273"/>
      <c r="W519" s="259">
        <f>W517</f>
        <v>37.0969</v>
      </c>
      <c r="X519" s="257">
        <f>X517</f>
        <v>26</v>
      </c>
      <c r="Y519" s="123"/>
      <c r="AC519" s="168"/>
      <c r="AF519" s="125"/>
    </row>
    <row r="520" spans="1:32" s="115" customFormat="1" ht="17.25" customHeight="1">
      <c r="A520" s="265"/>
      <c r="B520" s="266"/>
      <c r="C520" s="207"/>
      <c r="D520" s="207"/>
      <c r="E520" s="207"/>
      <c r="F520" s="207"/>
      <c r="G520" s="207"/>
      <c r="H520" s="205" t="s">
        <v>79</v>
      </c>
      <c r="I520" s="264">
        <v>4.7</v>
      </c>
      <c r="J520" s="264">
        <v>4.7</v>
      </c>
      <c r="K520" s="264">
        <v>5.4</v>
      </c>
      <c r="L520" s="264">
        <v>5</v>
      </c>
      <c r="M520" s="264">
        <v>6</v>
      </c>
      <c r="N520" s="264">
        <v>5</v>
      </c>
      <c r="O520" s="264"/>
      <c r="P520" s="264"/>
      <c r="Q520" s="264"/>
      <c r="R520" s="206"/>
      <c r="S520" s="222">
        <f>ROUND((SUM(I520:O520,-(MAX(I520:O520)),-(MIN(I520:O520)))/(JUDGES_COUNT-2))*FIGDD3,4)</f>
        <v>11.055</v>
      </c>
      <c r="T520" s="209"/>
      <c r="V520" s="273"/>
      <c r="W520" s="259">
        <f>W517</f>
        <v>37.0969</v>
      </c>
      <c r="X520" s="257">
        <f>X517</f>
        <v>26</v>
      </c>
      <c r="Y520" s="123"/>
      <c r="AC520" s="168"/>
      <c r="AF520" s="125"/>
    </row>
    <row r="521" spans="1:32" s="115" customFormat="1" ht="17.25" customHeight="1">
      <c r="A521" s="265"/>
      <c r="B521" s="266"/>
      <c r="C521" s="207"/>
      <c r="D521" s="207"/>
      <c r="E521" s="207"/>
      <c r="F521" s="207"/>
      <c r="G521" s="207"/>
      <c r="H521" s="205" t="s">
        <v>80</v>
      </c>
      <c r="I521" s="264">
        <v>6</v>
      </c>
      <c r="J521" s="264">
        <v>6</v>
      </c>
      <c r="K521" s="264">
        <v>4.6</v>
      </c>
      <c r="L521" s="264">
        <v>5.1</v>
      </c>
      <c r="M521" s="264">
        <v>5.4</v>
      </c>
      <c r="N521" s="264">
        <v>5.5</v>
      </c>
      <c r="O521" s="264"/>
      <c r="P521" s="264"/>
      <c r="Q521" s="264"/>
      <c r="R521" s="207"/>
      <c r="S521" s="222">
        <f>ROUND((SUM(I521:O521,-(MAX(I521:O521)),-(MIN(I521:O521)))/(JUDGES_COUNT-2))*FIGDD4,4)</f>
        <v>12.65</v>
      </c>
      <c r="T521" s="209"/>
      <c r="V521" s="273"/>
      <c r="W521" s="259">
        <f>W517</f>
        <v>37.0969</v>
      </c>
      <c r="X521" s="257">
        <f>X517</f>
        <v>26</v>
      </c>
      <c r="Y521" s="123"/>
      <c r="AC521" s="168"/>
      <c r="AF521" s="125"/>
    </row>
    <row r="522" spans="1:32" s="115" customFormat="1" ht="17.25" customHeight="1">
      <c r="A522" s="261"/>
      <c r="B522" s="124"/>
      <c r="C522" s="122"/>
      <c r="E522" s="118"/>
      <c r="G522" s="252"/>
      <c r="H522" s="254"/>
      <c r="I522" s="108"/>
      <c r="K522" s="118"/>
      <c r="M522" s="118"/>
      <c r="N522" s="116"/>
      <c r="P522" s="118"/>
      <c r="V522" s="273"/>
      <c r="W522" s="259">
        <f>W517</f>
        <v>37.0969</v>
      </c>
      <c r="X522" s="257">
        <f>X517</f>
        <v>26</v>
      </c>
      <c r="Y522" s="123"/>
      <c r="AC522" s="168"/>
      <c r="AF522" s="125"/>
    </row>
    <row r="523" spans="1:40" s="115" customFormat="1" ht="17.25" customHeight="1">
      <c r="A523" s="261">
        <v>79</v>
      </c>
      <c r="B523" s="124">
        <v>27</v>
      </c>
      <c r="C523" s="122" t="s">
        <v>155</v>
      </c>
      <c r="E523" s="118"/>
      <c r="G523" s="252" t="s">
        <v>168</v>
      </c>
      <c r="H523" s="254"/>
      <c r="I523" s="108" t="s">
        <v>172</v>
      </c>
      <c r="J523" s="118"/>
      <c r="K523" s="118"/>
      <c r="L523" s="118"/>
      <c r="M523" s="118"/>
      <c r="N523" s="252"/>
      <c r="O523" s="122"/>
      <c r="P523" s="128"/>
      <c r="Q523" s="119"/>
      <c r="S523" s="222">
        <f>SUM(S524:S527)</f>
        <v>32.925</v>
      </c>
      <c r="T523" s="209"/>
      <c r="U523" s="223">
        <f>ROUND(((SUM(S524:S527))/FIGSDD)*10,4)+SUM(T524:T527)</f>
        <v>33.5969</v>
      </c>
      <c r="V523" s="223">
        <f>ROUND(U523*FIGS_PART,4)</f>
        <v>33.5969</v>
      </c>
      <c r="W523" s="277">
        <f>U523</f>
        <v>33.5969</v>
      </c>
      <c r="X523" s="257">
        <f>[1]!sn_val(B523)</f>
        <v>27</v>
      </c>
      <c r="Y523" s="123">
        <v>37</v>
      </c>
      <c r="AC523" s="168"/>
      <c r="AF523" s="125"/>
      <c r="AK523" s="268">
        <f>S524</f>
        <v>10.89</v>
      </c>
      <c r="AL523" s="268">
        <f>S525</f>
        <v>10.075</v>
      </c>
      <c r="AM523" s="268">
        <f>S526</f>
        <v>0</v>
      </c>
      <c r="AN523" s="268">
        <f>S527</f>
        <v>11.96</v>
      </c>
    </row>
    <row r="524" spans="1:32" s="115" customFormat="1" ht="17.25" customHeight="1">
      <c r="A524" s="265"/>
      <c r="B524" s="266"/>
      <c r="C524" s="207"/>
      <c r="D524" s="207"/>
      <c r="E524" s="207"/>
      <c r="F524" s="207"/>
      <c r="G524" s="207"/>
      <c r="H524" s="205" t="s">
        <v>77</v>
      </c>
      <c r="I524" s="264">
        <v>4.7</v>
      </c>
      <c r="J524" s="264">
        <v>5.6</v>
      </c>
      <c r="K524" s="264">
        <v>4.7</v>
      </c>
      <c r="L524" s="264">
        <v>5.2</v>
      </c>
      <c r="M524" s="264">
        <v>4.9</v>
      </c>
      <c r="N524" s="264">
        <v>5</v>
      </c>
      <c r="O524" s="264"/>
      <c r="P524" s="264"/>
      <c r="Q524" s="264"/>
      <c r="R524" s="206"/>
      <c r="S524" s="222">
        <f>ROUND((SUM(I524:O524,-(MAX(I524:O524)),-(MIN(I524:O524)))/(JUDGES_COUNT-2))*FIGDD1,4)</f>
        <v>10.89</v>
      </c>
      <c r="T524" s="209"/>
      <c r="V524" s="273"/>
      <c r="W524" s="259">
        <f>W523</f>
        <v>33.5969</v>
      </c>
      <c r="X524" s="257">
        <f>X523</f>
        <v>27</v>
      </c>
      <c r="Y524" s="123"/>
      <c r="AC524" s="168"/>
      <c r="AF524" s="125"/>
    </row>
    <row r="525" spans="1:32" s="115" customFormat="1" ht="17.25" customHeight="1">
      <c r="A525" s="267"/>
      <c r="B525" s="233"/>
      <c r="C525" s="207"/>
      <c r="D525" s="207"/>
      <c r="E525" s="207"/>
      <c r="F525" s="207"/>
      <c r="G525" s="207"/>
      <c r="H525" s="205" t="s">
        <v>78</v>
      </c>
      <c r="I525" s="264">
        <v>3</v>
      </c>
      <c r="J525" s="264">
        <v>3.6</v>
      </c>
      <c r="K525" s="264">
        <v>3.3</v>
      </c>
      <c r="L525" s="264">
        <v>3.2</v>
      </c>
      <c r="M525" s="264">
        <v>3</v>
      </c>
      <c r="N525" s="264">
        <v>3.5</v>
      </c>
      <c r="O525" s="264"/>
      <c r="P525" s="264"/>
      <c r="Q525" s="264"/>
      <c r="R525" s="206"/>
      <c r="S525" s="222">
        <f>ROUND((SUM(I525:O525,-(MAX(I525:O525)),-(MIN(I525:O525)))/(JUDGES_COUNT-2))*FIGDD2,4)</f>
        <v>10.075</v>
      </c>
      <c r="T525" s="209"/>
      <c r="V525" s="273"/>
      <c r="W525" s="259">
        <f>W523</f>
        <v>33.5969</v>
      </c>
      <c r="X525" s="257">
        <f>X523</f>
        <v>27</v>
      </c>
      <c r="Y525" s="123"/>
      <c r="AC525" s="168"/>
      <c r="AF525" s="125"/>
    </row>
    <row r="526" spans="1:32" s="115" customFormat="1" ht="17.25" customHeight="1">
      <c r="A526" s="265"/>
      <c r="B526" s="266"/>
      <c r="C526" s="207"/>
      <c r="D526" s="207"/>
      <c r="E526" s="207"/>
      <c r="F526" s="207"/>
      <c r="G526" s="207"/>
      <c r="H526" s="205" t="s">
        <v>79</v>
      </c>
      <c r="I526" s="264">
        <v>0</v>
      </c>
      <c r="J526" s="264">
        <v>0</v>
      </c>
      <c r="K526" s="264">
        <v>0</v>
      </c>
      <c r="L526" s="264">
        <v>0</v>
      </c>
      <c r="M526" s="264">
        <v>0</v>
      </c>
      <c r="N526" s="264">
        <v>0</v>
      </c>
      <c r="O526" s="264"/>
      <c r="P526" s="264"/>
      <c r="Q526" s="264"/>
      <c r="R526" s="206"/>
      <c r="S526" s="222">
        <f>ROUND((SUM(I526:O526,-(MAX(I526:O526)),-(MIN(I526:O526)))/(JUDGES_COUNT-2))*FIGDD3,4)</f>
        <v>0</v>
      </c>
      <c r="T526" s="209"/>
      <c r="V526" s="273"/>
      <c r="W526" s="259">
        <f>W523</f>
        <v>33.5969</v>
      </c>
      <c r="X526" s="257">
        <f>X523</f>
        <v>27</v>
      </c>
      <c r="Y526" s="123"/>
      <c r="AC526" s="168"/>
      <c r="AF526" s="125"/>
    </row>
    <row r="527" spans="1:32" s="115" customFormat="1" ht="17.25" customHeight="1">
      <c r="A527" s="265"/>
      <c r="B527" s="266"/>
      <c r="C527" s="207"/>
      <c r="D527" s="207"/>
      <c r="E527" s="207"/>
      <c r="F527" s="207"/>
      <c r="G527" s="207"/>
      <c r="H527" s="205" t="s">
        <v>80</v>
      </c>
      <c r="I527" s="264">
        <v>5.4</v>
      </c>
      <c r="J527" s="264">
        <v>5</v>
      </c>
      <c r="K527" s="264">
        <v>4.8</v>
      </c>
      <c r="L527" s="264">
        <v>5.1</v>
      </c>
      <c r="M527" s="264">
        <v>5.3</v>
      </c>
      <c r="N527" s="264">
        <v>5.7</v>
      </c>
      <c r="O527" s="264"/>
      <c r="P527" s="264"/>
      <c r="Q527" s="264"/>
      <c r="R527" s="207"/>
      <c r="S527" s="222">
        <f>ROUND((SUM(I527:O527,-(MAX(I527:O527)),-(MIN(I527:O527)))/(JUDGES_COUNT-2))*FIGDD4,4)</f>
        <v>11.96</v>
      </c>
      <c r="T527" s="209"/>
      <c r="V527" s="273"/>
      <c r="W527" s="259">
        <f>W523</f>
        <v>33.5969</v>
      </c>
      <c r="X527" s="257">
        <f>X523</f>
        <v>27</v>
      </c>
      <c r="Y527" s="123"/>
      <c r="AC527" s="168"/>
      <c r="AF527" s="125"/>
    </row>
    <row r="528" spans="1:32" s="115" customFormat="1" ht="17.25" customHeight="1">
      <c r="A528" s="261"/>
      <c r="B528" s="124"/>
      <c r="C528" s="122"/>
      <c r="E528" s="118"/>
      <c r="G528" s="252"/>
      <c r="H528" s="254"/>
      <c r="I528" s="108"/>
      <c r="J528" s="118"/>
      <c r="K528" s="118"/>
      <c r="L528" s="118"/>
      <c r="M528" s="118"/>
      <c r="N528" s="252"/>
      <c r="O528" s="122"/>
      <c r="P528" s="128"/>
      <c r="Q528" s="119"/>
      <c r="V528" s="273"/>
      <c r="W528" s="259">
        <f>W523</f>
        <v>33.5969</v>
      </c>
      <c r="X528" s="257">
        <f>X523</f>
        <v>27</v>
      </c>
      <c r="Y528" s="123"/>
      <c r="AC528" s="168"/>
      <c r="AF528" s="125"/>
    </row>
    <row r="529" spans="1:40" s="115" customFormat="1" ht="17.25" customHeight="1">
      <c r="A529" s="261">
        <v>80</v>
      </c>
      <c r="B529" s="280">
        <v>33</v>
      </c>
      <c r="C529" s="281" t="s">
        <v>150</v>
      </c>
      <c r="D529" s="282"/>
      <c r="E529" s="283"/>
      <c r="F529" s="282"/>
      <c r="G529" s="284" t="s">
        <v>167</v>
      </c>
      <c r="H529" s="285"/>
      <c r="I529" s="286" t="s">
        <v>177</v>
      </c>
      <c r="J529" s="283"/>
      <c r="K529" s="282"/>
      <c r="L529" s="282"/>
      <c r="M529" s="282"/>
      <c r="N529" s="287"/>
      <c r="O529" s="282"/>
      <c r="P529" s="282"/>
      <c r="Q529" s="288"/>
      <c r="R529" s="282"/>
      <c r="S529" s="289">
        <f>SUM(S530:S533)</f>
        <v>0</v>
      </c>
      <c r="T529" s="290"/>
      <c r="U529" s="291">
        <f>ROUND(((SUM(S530:S533))/FIGSDD)*10,4)+SUM(T530:T533)</f>
        <v>0</v>
      </c>
      <c r="V529" s="291">
        <f>ROUND(U529*FIGS_PART,4)</f>
        <v>0</v>
      </c>
      <c r="W529" s="277">
        <f>U529</f>
        <v>0</v>
      </c>
      <c r="X529" s="257">
        <f>[1]!sn_val(B529)</f>
        <v>33</v>
      </c>
      <c r="Y529" s="123">
        <v>54</v>
      </c>
      <c r="AC529" s="168"/>
      <c r="AF529" s="125"/>
      <c r="AK529" s="268">
        <f>S530</f>
        <v>0</v>
      </c>
      <c r="AL529" s="268">
        <f>S531</f>
        <v>0</v>
      </c>
      <c r="AM529" s="268">
        <f>S532</f>
        <v>0</v>
      </c>
      <c r="AN529" s="268">
        <f>S533</f>
        <v>0</v>
      </c>
    </row>
    <row r="530" spans="1:32" s="115" customFormat="1" ht="17.25" customHeight="1">
      <c r="A530" s="265"/>
      <c r="B530" s="292"/>
      <c r="C530" s="293"/>
      <c r="D530" s="293"/>
      <c r="E530" s="293"/>
      <c r="F530" s="293"/>
      <c r="G530" s="293"/>
      <c r="H530" s="294" t="s">
        <v>77</v>
      </c>
      <c r="I530" s="295">
        <v>0</v>
      </c>
      <c r="J530" s="295">
        <v>0</v>
      </c>
      <c r="K530" s="295">
        <v>0</v>
      </c>
      <c r="L530" s="295">
        <v>0</v>
      </c>
      <c r="M530" s="295">
        <v>0</v>
      </c>
      <c r="N530" s="295">
        <v>0</v>
      </c>
      <c r="O530" s="295"/>
      <c r="P530" s="295"/>
      <c r="Q530" s="295"/>
      <c r="R530" s="296"/>
      <c r="S530" s="289">
        <f>ROUND((SUM(I530:O530,-(MAX(I530:O530)),-(MIN(I530:O530)))/(JUDGES_COUNT-2))*FIGDD1,4)</f>
        <v>0</v>
      </c>
      <c r="T530" s="290"/>
      <c r="U530" s="282"/>
      <c r="V530" s="297"/>
      <c r="W530" s="259">
        <f>W529</f>
        <v>0</v>
      </c>
      <c r="X530" s="257">
        <f>X529</f>
        <v>33</v>
      </c>
      <c r="Y530" s="123"/>
      <c r="AC530" s="168"/>
      <c r="AF530" s="125"/>
    </row>
    <row r="531" spans="1:32" s="115" customFormat="1" ht="17.25" customHeight="1">
      <c r="A531" s="267"/>
      <c r="B531" s="298"/>
      <c r="C531" s="293"/>
      <c r="D531" s="293"/>
      <c r="E531" s="293"/>
      <c r="F531" s="293"/>
      <c r="G531" s="293"/>
      <c r="H531" s="294" t="s">
        <v>78</v>
      </c>
      <c r="I531" s="295">
        <v>0</v>
      </c>
      <c r="J531" s="295">
        <v>0</v>
      </c>
      <c r="K531" s="295">
        <v>0</v>
      </c>
      <c r="L531" s="295">
        <v>0</v>
      </c>
      <c r="M531" s="295">
        <v>0</v>
      </c>
      <c r="N531" s="295">
        <v>0</v>
      </c>
      <c r="O531" s="295"/>
      <c r="P531" s="295"/>
      <c r="Q531" s="295"/>
      <c r="R531" s="296"/>
      <c r="S531" s="289">
        <f>ROUND((SUM(I531:O531,-(MAX(I531:O531)),-(MIN(I531:O531)))/(JUDGES_COUNT-2))*FIGDD2,4)</f>
        <v>0</v>
      </c>
      <c r="T531" s="290"/>
      <c r="U531" s="282"/>
      <c r="V531" s="297"/>
      <c r="W531" s="259">
        <f>W529</f>
        <v>0</v>
      </c>
      <c r="X531" s="257">
        <f>X529</f>
        <v>33</v>
      </c>
      <c r="Y531" s="123"/>
      <c r="AC531" s="168"/>
      <c r="AF531" s="125"/>
    </row>
    <row r="532" spans="1:32" s="115" customFormat="1" ht="17.25" customHeight="1">
      <c r="A532" s="265"/>
      <c r="B532" s="292"/>
      <c r="C532" s="293"/>
      <c r="D532" s="293"/>
      <c r="E532" s="293"/>
      <c r="F532" s="293"/>
      <c r="G532" s="293"/>
      <c r="H532" s="294" t="s">
        <v>79</v>
      </c>
      <c r="I532" s="295">
        <v>0</v>
      </c>
      <c r="J532" s="295">
        <v>0</v>
      </c>
      <c r="K532" s="295">
        <v>0</v>
      </c>
      <c r="L532" s="295">
        <v>0</v>
      </c>
      <c r="M532" s="295">
        <v>0</v>
      </c>
      <c r="N532" s="295">
        <v>0</v>
      </c>
      <c r="O532" s="295"/>
      <c r="P532" s="295"/>
      <c r="Q532" s="295"/>
      <c r="R532" s="296"/>
      <c r="S532" s="289">
        <f>ROUND((SUM(I532:O532,-(MAX(I532:O532)),-(MIN(I532:O532)))/(JUDGES_COUNT-2))*FIGDD3,4)</f>
        <v>0</v>
      </c>
      <c r="T532" s="290"/>
      <c r="U532" s="282"/>
      <c r="V532" s="297"/>
      <c r="W532" s="259">
        <f>W529</f>
        <v>0</v>
      </c>
      <c r="X532" s="257">
        <f>X529</f>
        <v>33</v>
      </c>
      <c r="Y532" s="123"/>
      <c r="AC532" s="168"/>
      <c r="AF532" s="125"/>
    </row>
    <row r="533" spans="1:32" s="115" customFormat="1" ht="17.25" customHeight="1">
      <c r="A533" s="265"/>
      <c r="B533" s="292"/>
      <c r="C533" s="293"/>
      <c r="D533" s="293"/>
      <c r="E533" s="293"/>
      <c r="F533" s="293"/>
      <c r="G533" s="293"/>
      <c r="H533" s="294" t="s">
        <v>80</v>
      </c>
      <c r="I533" s="295">
        <v>0</v>
      </c>
      <c r="J533" s="295">
        <v>0</v>
      </c>
      <c r="K533" s="295">
        <v>0</v>
      </c>
      <c r="L533" s="295">
        <v>0</v>
      </c>
      <c r="M533" s="295">
        <v>0</v>
      </c>
      <c r="N533" s="295">
        <v>0</v>
      </c>
      <c r="O533" s="295"/>
      <c r="P533" s="295"/>
      <c r="Q533" s="295"/>
      <c r="R533" s="293"/>
      <c r="S533" s="289">
        <f>ROUND((SUM(I533:O533,-(MAX(I533:O533)),-(MIN(I533:O533)))/(JUDGES_COUNT-2))*FIGDD4,4)</f>
        <v>0</v>
      </c>
      <c r="T533" s="290"/>
      <c r="U533" s="282"/>
      <c r="V533" s="297"/>
      <c r="W533" s="259">
        <f>W529</f>
        <v>0</v>
      </c>
      <c r="X533" s="257">
        <f>X529</f>
        <v>33</v>
      </c>
      <c r="Y533" s="123"/>
      <c r="AC533" s="168"/>
      <c r="AF533" s="125"/>
    </row>
    <row r="534" spans="1:32" s="115" customFormat="1" ht="17.25" customHeight="1">
      <c r="A534" s="261"/>
      <c r="B534" s="124"/>
      <c r="C534" s="122"/>
      <c r="E534" s="118"/>
      <c r="G534" s="252"/>
      <c r="H534" s="254"/>
      <c r="I534" s="108"/>
      <c r="J534" s="118"/>
      <c r="N534" s="125"/>
      <c r="Q534" s="119"/>
      <c r="V534" s="273"/>
      <c r="W534" s="259">
        <f>W529</f>
        <v>0</v>
      </c>
      <c r="X534" s="257">
        <f>X529</f>
        <v>33</v>
      </c>
      <c r="Y534" s="123"/>
      <c r="AC534" s="168"/>
      <c r="AF534" s="125"/>
    </row>
    <row r="535" spans="1:40" s="115" customFormat="1" ht="17.25" customHeight="1">
      <c r="A535" s="261">
        <v>80</v>
      </c>
      <c r="B535" s="280">
        <v>37</v>
      </c>
      <c r="C535" s="283" t="s">
        <v>134</v>
      </c>
      <c r="D535" s="282"/>
      <c r="E535" s="283"/>
      <c r="F535" s="282"/>
      <c r="G535" s="284" t="s">
        <v>167</v>
      </c>
      <c r="H535" s="285"/>
      <c r="I535" s="286" t="s">
        <v>175</v>
      </c>
      <c r="J535" s="282"/>
      <c r="K535" s="283"/>
      <c r="L535" s="282"/>
      <c r="M535" s="283"/>
      <c r="N535" s="299"/>
      <c r="O535" s="282"/>
      <c r="P535" s="283"/>
      <c r="Q535" s="288"/>
      <c r="R535" s="282"/>
      <c r="S535" s="289">
        <f>SUM(S536:S539)</f>
        <v>0</v>
      </c>
      <c r="T535" s="290"/>
      <c r="U535" s="291">
        <f>ROUND(((SUM(S536:S539))/FIGSDD)*10,4)+SUM(T536:T539)</f>
        <v>0</v>
      </c>
      <c r="V535" s="291">
        <f>ROUND(U535*FIGS_PART,4)</f>
        <v>0</v>
      </c>
      <c r="W535" s="277">
        <f>U535</f>
        <v>0</v>
      </c>
      <c r="X535" s="257">
        <f>[1]!sn_val(B535)</f>
        <v>37</v>
      </c>
      <c r="Y535" s="123">
        <v>55</v>
      </c>
      <c r="AC535" s="168"/>
      <c r="AF535" s="125"/>
      <c r="AK535" s="268">
        <f>S536</f>
        <v>0</v>
      </c>
      <c r="AL535" s="268">
        <f>S537</f>
        <v>0</v>
      </c>
      <c r="AM535" s="268">
        <f>S538</f>
        <v>0</v>
      </c>
      <c r="AN535" s="268">
        <f>S539</f>
        <v>0</v>
      </c>
    </row>
    <row r="536" spans="1:32" s="115" customFormat="1" ht="17.25" customHeight="1">
      <c r="A536" s="265"/>
      <c r="B536" s="292"/>
      <c r="C536" s="293"/>
      <c r="D536" s="293"/>
      <c r="E536" s="293"/>
      <c r="F536" s="293"/>
      <c r="G536" s="293"/>
      <c r="H536" s="294" t="s">
        <v>77</v>
      </c>
      <c r="I536" s="295">
        <v>0</v>
      </c>
      <c r="J536" s="295">
        <v>0</v>
      </c>
      <c r="K536" s="295">
        <v>0</v>
      </c>
      <c r="L536" s="295">
        <v>0</v>
      </c>
      <c r="M536" s="295">
        <v>0</v>
      </c>
      <c r="N536" s="295">
        <v>0</v>
      </c>
      <c r="O536" s="295"/>
      <c r="P536" s="295"/>
      <c r="Q536" s="295"/>
      <c r="R536" s="296"/>
      <c r="S536" s="289">
        <f>ROUND((SUM(I536:O536,-(MAX(I536:O536)),-(MIN(I536:O536)))/(JUDGES_COUNT-2))*FIGDD1,4)</f>
        <v>0</v>
      </c>
      <c r="T536" s="290"/>
      <c r="U536" s="282"/>
      <c r="V536" s="297"/>
      <c r="W536" s="259">
        <f>W535</f>
        <v>0</v>
      </c>
      <c r="X536" s="257">
        <f>X535</f>
        <v>37</v>
      </c>
      <c r="Y536" s="123"/>
      <c r="AC536" s="168"/>
      <c r="AF536" s="125"/>
    </row>
    <row r="537" spans="1:32" s="115" customFormat="1" ht="17.25" customHeight="1">
      <c r="A537" s="267"/>
      <c r="B537" s="298"/>
      <c r="C537" s="293"/>
      <c r="D537" s="293"/>
      <c r="E537" s="293"/>
      <c r="F537" s="293"/>
      <c r="G537" s="293"/>
      <c r="H537" s="294" t="s">
        <v>78</v>
      </c>
      <c r="I537" s="295">
        <v>0</v>
      </c>
      <c r="J537" s="295">
        <v>0</v>
      </c>
      <c r="K537" s="295">
        <v>0</v>
      </c>
      <c r="L537" s="295">
        <v>0</v>
      </c>
      <c r="M537" s="295">
        <v>0</v>
      </c>
      <c r="N537" s="295">
        <v>0</v>
      </c>
      <c r="O537" s="295"/>
      <c r="P537" s="295"/>
      <c r="Q537" s="295"/>
      <c r="R537" s="296"/>
      <c r="S537" s="289">
        <f>ROUND((SUM(I537:O537,-(MAX(I537:O537)),-(MIN(I537:O537)))/(JUDGES_COUNT-2))*FIGDD2,4)</f>
        <v>0</v>
      </c>
      <c r="T537" s="290"/>
      <c r="U537" s="282"/>
      <c r="V537" s="297"/>
      <c r="W537" s="259">
        <f>W535</f>
        <v>0</v>
      </c>
      <c r="X537" s="257">
        <f>X535</f>
        <v>37</v>
      </c>
      <c r="Y537" s="123"/>
      <c r="AC537" s="168"/>
      <c r="AF537" s="125"/>
    </row>
    <row r="538" spans="1:32" s="115" customFormat="1" ht="17.25" customHeight="1">
      <c r="A538" s="265"/>
      <c r="B538" s="292"/>
      <c r="C538" s="293"/>
      <c r="D538" s="293"/>
      <c r="E538" s="293"/>
      <c r="F538" s="293"/>
      <c r="G538" s="293"/>
      <c r="H538" s="294" t="s">
        <v>79</v>
      </c>
      <c r="I538" s="295">
        <v>0</v>
      </c>
      <c r="J538" s="295">
        <v>0</v>
      </c>
      <c r="K538" s="295">
        <v>0</v>
      </c>
      <c r="L538" s="295">
        <v>0</v>
      </c>
      <c r="M538" s="295">
        <v>0</v>
      </c>
      <c r="N538" s="295">
        <v>0</v>
      </c>
      <c r="O538" s="295"/>
      <c r="P538" s="295"/>
      <c r="Q538" s="295"/>
      <c r="R538" s="296"/>
      <c r="S538" s="289">
        <f>ROUND((SUM(I538:O538,-(MAX(I538:O538)),-(MIN(I538:O538)))/(JUDGES_COUNT-2))*FIGDD3,4)</f>
        <v>0</v>
      </c>
      <c r="T538" s="290"/>
      <c r="U538" s="282"/>
      <c r="V538" s="297"/>
      <c r="W538" s="259">
        <f>W535</f>
        <v>0</v>
      </c>
      <c r="X538" s="257">
        <f>X535</f>
        <v>37</v>
      </c>
      <c r="Y538" s="123"/>
      <c r="AC538" s="168"/>
      <c r="AF538" s="125"/>
    </row>
    <row r="539" spans="1:32" s="115" customFormat="1" ht="17.25" customHeight="1">
      <c r="A539" s="265"/>
      <c r="B539" s="292"/>
      <c r="C539" s="293"/>
      <c r="D539" s="293"/>
      <c r="E539" s="293"/>
      <c r="F539" s="293"/>
      <c r="G539" s="293"/>
      <c r="H539" s="294" t="s">
        <v>80</v>
      </c>
      <c r="I539" s="295">
        <v>0</v>
      </c>
      <c r="J539" s="295">
        <v>0</v>
      </c>
      <c r="K539" s="295">
        <v>0</v>
      </c>
      <c r="L539" s="295">
        <v>0</v>
      </c>
      <c r="M539" s="295">
        <v>0</v>
      </c>
      <c r="N539" s="295">
        <v>0</v>
      </c>
      <c r="O539" s="295"/>
      <c r="P539" s="295"/>
      <c r="Q539" s="295"/>
      <c r="R539" s="293"/>
      <c r="S539" s="289">
        <f>ROUND((SUM(I539:O539,-(MAX(I539:O539)),-(MIN(I539:O539)))/(JUDGES_COUNT-2))*FIGDD4,4)</f>
        <v>0</v>
      </c>
      <c r="T539" s="290"/>
      <c r="U539" s="282"/>
      <c r="V539" s="297"/>
      <c r="W539" s="259">
        <f>W535</f>
        <v>0</v>
      </c>
      <c r="X539" s="257">
        <f>X535</f>
        <v>37</v>
      </c>
      <c r="Y539" s="123"/>
      <c r="AC539" s="168"/>
      <c r="AF539" s="125"/>
    </row>
    <row r="540" spans="1:32" s="115" customFormat="1" ht="17.25" customHeight="1">
      <c r="A540" s="261"/>
      <c r="B540" s="124"/>
      <c r="C540" s="118"/>
      <c r="E540" s="118"/>
      <c r="G540" s="252"/>
      <c r="H540" s="254"/>
      <c r="I540" s="108"/>
      <c r="K540" s="118"/>
      <c r="M540" s="118"/>
      <c r="N540" s="116"/>
      <c r="P540" s="118"/>
      <c r="Q540" s="119"/>
      <c r="V540" s="273"/>
      <c r="W540" s="259">
        <f>W535</f>
        <v>0</v>
      </c>
      <c r="X540" s="257">
        <f>X535</f>
        <v>37</v>
      </c>
      <c r="Y540" s="123"/>
      <c r="AC540" s="168"/>
      <c r="AF540" s="125"/>
    </row>
    <row r="541" spans="1:40" s="115" customFormat="1" ht="17.25" customHeight="1">
      <c r="A541" s="261">
        <v>80</v>
      </c>
      <c r="B541" s="280">
        <v>44</v>
      </c>
      <c r="C541" s="300" t="s">
        <v>127</v>
      </c>
      <c r="D541" s="282"/>
      <c r="E541" s="283"/>
      <c r="F541" s="282"/>
      <c r="G541" s="284" t="s">
        <v>167</v>
      </c>
      <c r="H541" s="285"/>
      <c r="I541" s="286" t="s">
        <v>175</v>
      </c>
      <c r="J541" s="282"/>
      <c r="K541" s="283"/>
      <c r="L541" s="282"/>
      <c r="M541" s="283"/>
      <c r="N541" s="299"/>
      <c r="O541" s="282"/>
      <c r="P541" s="283"/>
      <c r="Q541" s="288"/>
      <c r="R541" s="282"/>
      <c r="S541" s="289">
        <f>SUM(S542:S545)</f>
        <v>0</v>
      </c>
      <c r="T541" s="290"/>
      <c r="U541" s="291">
        <f>ROUND(((SUM(S542:S545))/FIGSDD)*10,4)+SUM(T542:T545)</f>
        <v>0</v>
      </c>
      <c r="V541" s="291">
        <f>ROUND(U541*FIGS_PART,4)</f>
        <v>0</v>
      </c>
      <c r="W541" s="277">
        <f>U541</f>
        <v>0</v>
      </c>
      <c r="X541" s="257">
        <f>[1]!sn_val(B541)</f>
        <v>44</v>
      </c>
      <c r="Y541" s="123">
        <v>12</v>
      </c>
      <c r="AC541" s="168"/>
      <c r="AF541" s="125"/>
      <c r="AK541" s="268">
        <f>S542</f>
        <v>0</v>
      </c>
      <c r="AL541" s="268">
        <f>S543</f>
        <v>0</v>
      </c>
      <c r="AM541" s="268">
        <f>S544</f>
        <v>0</v>
      </c>
      <c r="AN541" s="268">
        <f>S545</f>
        <v>0</v>
      </c>
    </row>
    <row r="542" spans="1:32" s="115" customFormat="1" ht="17.25" customHeight="1">
      <c r="A542" s="265"/>
      <c r="B542" s="292"/>
      <c r="C542" s="293"/>
      <c r="D542" s="293"/>
      <c r="E542" s="293"/>
      <c r="F542" s="293"/>
      <c r="G542" s="293"/>
      <c r="H542" s="294" t="s">
        <v>77</v>
      </c>
      <c r="I542" s="295">
        <v>0</v>
      </c>
      <c r="J542" s="295">
        <v>0</v>
      </c>
      <c r="K542" s="295">
        <v>0</v>
      </c>
      <c r="L542" s="295">
        <v>0</v>
      </c>
      <c r="M542" s="295">
        <v>0</v>
      </c>
      <c r="N542" s="295">
        <v>0</v>
      </c>
      <c r="O542" s="295"/>
      <c r="P542" s="295"/>
      <c r="Q542" s="295"/>
      <c r="R542" s="296"/>
      <c r="S542" s="289">
        <f>ROUND((SUM(I542:O542,-(MAX(I542:O542)),-(MIN(I542:O542)))/(JUDGES_COUNT-2))*FIGDD1,4)</f>
        <v>0</v>
      </c>
      <c r="T542" s="290"/>
      <c r="U542" s="282"/>
      <c r="V542" s="297"/>
      <c r="W542" s="259">
        <f>W541</f>
        <v>0</v>
      </c>
      <c r="X542" s="257">
        <f>X541</f>
        <v>44</v>
      </c>
      <c r="Y542" s="123"/>
      <c r="AC542" s="168"/>
      <c r="AF542" s="125"/>
    </row>
    <row r="543" spans="1:32" s="115" customFormat="1" ht="17.25" customHeight="1">
      <c r="A543" s="267"/>
      <c r="B543" s="298"/>
      <c r="C543" s="293"/>
      <c r="D543" s="293"/>
      <c r="E543" s="293"/>
      <c r="F543" s="293"/>
      <c r="G543" s="293"/>
      <c r="H543" s="294" t="s">
        <v>78</v>
      </c>
      <c r="I543" s="295">
        <v>0</v>
      </c>
      <c r="J543" s="295">
        <v>0</v>
      </c>
      <c r="K543" s="295">
        <v>0</v>
      </c>
      <c r="L543" s="295">
        <v>0</v>
      </c>
      <c r="M543" s="295">
        <v>0</v>
      </c>
      <c r="N543" s="295">
        <v>0</v>
      </c>
      <c r="O543" s="295"/>
      <c r="P543" s="295"/>
      <c r="Q543" s="295"/>
      <c r="R543" s="296"/>
      <c r="S543" s="289">
        <f>ROUND((SUM(I543:O543,-(MAX(I543:O543)),-(MIN(I543:O543)))/(JUDGES_COUNT-2))*FIGDD2,4)</f>
        <v>0</v>
      </c>
      <c r="T543" s="290"/>
      <c r="U543" s="282"/>
      <c r="V543" s="297"/>
      <c r="W543" s="259">
        <f>W541</f>
        <v>0</v>
      </c>
      <c r="X543" s="257">
        <f>X541</f>
        <v>44</v>
      </c>
      <c r="Y543" s="123"/>
      <c r="AC543" s="168"/>
      <c r="AF543" s="125"/>
    </row>
    <row r="544" spans="1:32" s="115" customFormat="1" ht="17.25" customHeight="1">
      <c r="A544" s="265"/>
      <c r="B544" s="292"/>
      <c r="C544" s="293"/>
      <c r="D544" s="293"/>
      <c r="E544" s="293"/>
      <c r="F544" s="293"/>
      <c r="G544" s="293"/>
      <c r="H544" s="294" t="s">
        <v>79</v>
      </c>
      <c r="I544" s="295">
        <v>0</v>
      </c>
      <c r="J544" s="295">
        <v>0</v>
      </c>
      <c r="K544" s="295">
        <v>0</v>
      </c>
      <c r="L544" s="295">
        <v>0</v>
      </c>
      <c r="M544" s="295">
        <v>0</v>
      </c>
      <c r="N544" s="295">
        <v>0</v>
      </c>
      <c r="O544" s="295"/>
      <c r="P544" s="295"/>
      <c r="Q544" s="295"/>
      <c r="R544" s="296"/>
      <c r="S544" s="289">
        <f>ROUND((SUM(I544:O544,-(MAX(I544:O544)),-(MIN(I544:O544)))/(JUDGES_COUNT-2))*FIGDD3,4)</f>
        <v>0</v>
      </c>
      <c r="T544" s="290"/>
      <c r="U544" s="282"/>
      <c r="V544" s="297"/>
      <c r="W544" s="259">
        <f>W541</f>
        <v>0</v>
      </c>
      <c r="X544" s="257">
        <f>X541</f>
        <v>44</v>
      </c>
      <c r="Y544" s="123"/>
      <c r="AC544" s="168"/>
      <c r="AF544" s="125"/>
    </row>
    <row r="545" spans="1:32" s="115" customFormat="1" ht="17.25" customHeight="1">
      <c r="A545" s="265"/>
      <c r="B545" s="292"/>
      <c r="C545" s="293"/>
      <c r="D545" s="293"/>
      <c r="E545" s="293"/>
      <c r="F545" s="293"/>
      <c r="G545" s="293"/>
      <c r="H545" s="294" t="s">
        <v>80</v>
      </c>
      <c r="I545" s="295">
        <v>0</v>
      </c>
      <c r="J545" s="295">
        <v>0</v>
      </c>
      <c r="K545" s="295">
        <v>0</v>
      </c>
      <c r="L545" s="295">
        <v>0</v>
      </c>
      <c r="M545" s="295">
        <v>0</v>
      </c>
      <c r="N545" s="295">
        <v>0</v>
      </c>
      <c r="O545" s="295"/>
      <c r="P545" s="295"/>
      <c r="Q545" s="295"/>
      <c r="R545" s="293"/>
      <c r="S545" s="289">
        <f>ROUND((SUM(I545:O545,-(MAX(I545:O545)),-(MIN(I545:O545)))/(JUDGES_COUNT-2))*FIGDD4,4)</f>
        <v>0</v>
      </c>
      <c r="T545" s="290"/>
      <c r="U545" s="282"/>
      <c r="V545" s="297"/>
      <c r="W545" s="259">
        <f>W541</f>
        <v>0</v>
      </c>
      <c r="X545" s="257">
        <f>X541</f>
        <v>44</v>
      </c>
      <c r="Y545" s="123"/>
      <c r="AC545" s="168"/>
      <c r="AF545" s="125"/>
    </row>
    <row r="546" spans="1:32" s="115" customFormat="1" ht="17.25" customHeight="1">
      <c r="A546" s="261"/>
      <c r="B546" s="124"/>
      <c r="C546" s="129"/>
      <c r="E546" s="118"/>
      <c r="G546" s="252"/>
      <c r="H546" s="254"/>
      <c r="I546" s="108"/>
      <c r="K546" s="118"/>
      <c r="M546" s="118"/>
      <c r="N546" s="116"/>
      <c r="P546" s="118"/>
      <c r="Q546" s="119"/>
      <c r="V546" s="273"/>
      <c r="W546" s="259">
        <f>W541</f>
        <v>0</v>
      </c>
      <c r="X546" s="257">
        <f>X541</f>
        <v>44</v>
      </c>
      <c r="Y546" s="123"/>
      <c r="AC546" s="168"/>
      <c r="AF546" s="125"/>
    </row>
    <row r="547" spans="1:40" s="115" customFormat="1" ht="17.25" customHeight="1">
      <c r="A547" s="261">
        <v>80</v>
      </c>
      <c r="B547" s="280">
        <v>55</v>
      </c>
      <c r="C547" s="281" t="s">
        <v>151</v>
      </c>
      <c r="D547" s="282"/>
      <c r="E547" s="283"/>
      <c r="F547" s="282"/>
      <c r="G547" s="284" t="s">
        <v>167</v>
      </c>
      <c r="H547" s="285"/>
      <c r="I547" s="286" t="s">
        <v>177</v>
      </c>
      <c r="J547" s="283"/>
      <c r="K547" s="282"/>
      <c r="L547" s="282"/>
      <c r="M547" s="282"/>
      <c r="N547" s="287"/>
      <c r="O547" s="282"/>
      <c r="P547" s="282"/>
      <c r="Q547" s="288"/>
      <c r="R547" s="282"/>
      <c r="S547" s="289">
        <f>SUM(S548:S551)</f>
        <v>0</v>
      </c>
      <c r="T547" s="290"/>
      <c r="U547" s="291">
        <f>ROUND(((SUM(S548:S551))/FIGSDD)*10,4)+SUM(T548:T551)</f>
        <v>0</v>
      </c>
      <c r="V547" s="291">
        <f>ROUND(U547*FIGS_PART,4)</f>
        <v>0</v>
      </c>
      <c r="W547" s="277">
        <f>U547</f>
        <v>0</v>
      </c>
      <c r="X547" s="257">
        <f>[1]!sn_val(B547)</f>
        <v>55</v>
      </c>
      <c r="Y547" s="123">
        <v>77</v>
      </c>
      <c r="AC547" s="168"/>
      <c r="AF547" s="125"/>
      <c r="AK547" s="268">
        <f>S548</f>
        <v>0</v>
      </c>
      <c r="AL547" s="268">
        <f>S549</f>
        <v>0</v>
      </c>
      <c r="AM547" s="268">
        <f>S550</f>
        <v>0</v>
      </c>
      <c r="AN547" s="268">
        <f>S551</f>
        <v>0</v>
      </c>
    </row>
    <row r="548" spans="1:32" s="115" customFormat="1" ht="17.25" customHeight="1">
      <c r="A548" s="265"/>
      <c r="B548" s="292"/>
      <c r="C548" s="293"/>
      <c r="D548" s="293"/>
      <c r="E548" s="293"/>
      <c r="F548" s="293"/>
      <c r="G548" s="293"/>
      <c r="H548" s="294" t="s">
        <v>77</v>
      </c>
      <c r="I548" s="295">
        <v>0</v>
      </c>
      <c r="J548" s="295">
        <v>0</v>
      </c>
      <c r="K548" s="295">
        <v>0</v>
      </c>
      <c r="L548" s="295">
        <v>0</v>
      </c>
      <c r="M548" s="295">
        <v>0</v>
      </c>
      <c r="N548" s="295">
        <v>0</v>
      </c>
      <c r="O548" s="295"/>
      <c r="P548" s="295"/>
      <c r="Q548" s="295"/>
      <c r="R548" s="296"/>
      <c r="S548" s="289">
        <f>ROUND((SUM(I548:O548,-(MAX(I548:O548)),-(MIN(I548:O548)))/(JUDGES_COUNT-2))*FIGDD1,4)</f>
        <v>0</v>
      </c>
      <c r="T548" s="290"/>
      <c r="U548" s="282"/>
      <c r="V548" s="297"/>
      <c r="W548" s="259">
        <f>W547</f>
        <v>0</v>
      </c>
      <c r="X548" s="257">
        <f>X547</f>
        <v>55</v>
      </c>
      <c r="Y548" s="123"/>
      <c r="AC548" s="168"/>
      <c r="AF548" s="125"/>
    </row>
    <row r="549" spans="1:32" s="115" customFormat="1" ht="17.25" customHeight="1">
      <c r="A549" s="267"/>
      <c r="B549" s="298"/>
      <c r="C549" s="293"/>
      <c r="D549" s="293"/>
      <c r="E549" s="293"/>
      <c r="F549" s="293"/>
      <c r="G549" s="293"/>
      <c r="H549" s="294" t="s">
        <v>78</v>
      </c>
      <c r="I549" s="295">
        <v>0</v>
      </c>
      <c r="J549" s="295">
        <v>0</v>
      </c>
      <c r="K549" s="295">
        <v>0</v>
      </c>
      <c r="L549" s="295">
        <v>0</v>
      </c>
      <c r="M549" s="295">
        <v>0</v>
      </c>
      <c r="N549" s="295">
        <v>0</v>
      </c>
      <c r="O549" s="295"/>
      <c r="P549" s="295"/>
      <c r="Q549" s="295"/>
      <c r="R549" s="296"/>
      <c r="S549" s="289">
        <f>ROUND((SUM(I549:O549,-(MAX(I549:O549)),-(MIN(I549:O549)))/(JUDGES_COUNT-2))*FIGDD2,4)</f>
        <v>0</v>
      </c>
      <c r="T549" s="290"/>
      <c r="U549" s="282"/>
      <c r="V549" s="297"/>
      <c r="W549" s="259">
        <f>W547</f>
        <v>0</v>
      </c>
      <c r="X549" s="257">
        <f>X547</f>
        <v>55</v>
      </c>
      <c r="Y549" s="123"/>
      <c r="AC549" s="168"/>
      <c r="AF549" s="125"/>
    </row>
    <row r="550" spans="1:32" s="115" customFormat="1" ht="17.25" customHeight="1">
      <c r="A550" s="265"/>
      <c r="B550" s="292"/>
      <c r="C550" s="293"/>
      <c r="D550" s="293"/>
      <c r="E550" s="293"/>
      <c r="F550" s="293"/>
      <c r="G550" s="293"/>
      <c r="H550" s="294" t="s">
        <v>79</v>
      </c>
      <c r="I550" s="295">
        <v>0</v>
      </c>
      <c r="J550" s="295">
        <v>0</v>
      </c>
      <c r="K550" s="295">
        <v>0</v>
      </c>
      <c r="L550" s="295">
        <v>0</v>
      </c>
      <c r="M550" s="295">
        <v>0</v>
      </c>
      <c r="N550" s="295">
        <v>0</v>
      </c>
      <c r="O550" s="295"/>
      <c r="P550" s="295"/>
      <c r="Q550" s="295"/>
      <c r="R550" s="296"/>
      <c r="S550" s="289">
        <f>ROUND((SUM(I550:O550,-(MAX(I550:O550)),-(MIN(I550:O550)))/(JUDGES_COUNT-2))*FIGDD3,4)</f>
        <v>0</v>
      </c>
      <c r="T550" s="290"/>
      <c r="U550" s="282"/>
      <c r="V550" s="297"/>
      <c r="W550" s="259">
        <f>W547</f>
        <v>0</v>
      </c>
      <c r="X550" s="257">
        <f>X547</f>
        <v>55</v>
      </c>
      <c r="Y550" s="123"/>
      <c r="AC550" s="168"/>
      <c r="AF550" s="125"/>
    </row>
    <row r="551" spans="1:32" s="115" customFormat="1" ht="17.25" customHeight="1">
      <c r="A551" s="265"/>
      <c r="B551" s="292"/>
      <c r="C551" s="293"/>
      <c r="D551" s="293"/>
      <c r="E551" s="293"/>
      <c r="F551" s="293"/>
      <c r="G551" s="293"/>
      <c r="H551" s="294" t="s">
        <v>80</v>
      </c>
      <c r="I551" s="295">
        <v>0</v>
      </c>
      <c r="J551" s="295">
        <v>0</v>
      </c>
      <c r="K551" s="295">
        <v>0</v>
      </c>
      <c r="L551" s="295">
        <v>0</v>
      </c>
      <c r="M551" s="295">
        <v>0</v>
      </c>
      <c r="N551" s="295">
        <v>0</v>
      </c>
      <c r="O551" s="295"/>
      <c r="P551" s="295"/>
      <c r="Q551" s="295"/>
      <c r="R551" s="293"/>
      <c r="S551" s="289">
        <f>ROUND((SUM(I551:O551,-(MAX(I551:O551)),-(MIN(I551:O551)))/(JUDGES_COUNT-2))*FIGDD4,4)</f>
        <v>0</v>
      </c>
      <c r="T551" s="290"/>
      <c r="U551" s="282"/>
      <c r="V551" s="297"/>
      <c r="W551" s="259">
        <f>W547</f>
        <v>0</v>
      </c>
      <c r="X551" s="257">
        <f>X547</f>
        <v>55</v>
      </c>
      <c r="Y551" s="123"/>
      <c r="AC551" s="168"/>
      <c r="AF551" s="125"/>
    </row>
    <row r="552" spans="1:32" s="115" customFormat="1" ht="17.25" customHeight="1">
      <c r="A552" s="261"/>
      <c r="B552" s="124"/>
      <c r="C552" s="122"/>
      <c r="E552" s="118"/>
      <c r="G552" s="252"/>
      <c r="H552" s="254"/>
      <c r="I552" s="108"/>
      <c r="J552" s="118"/>
      <c r="N552" s="125"/>
      <c r="Q552" s="119"/>
      <c r="V552" s="273"/>
      <c r="W552" s="259">
        <f>W547</f>
        <v>0</v>
      </c>
      <c r="X552" s="257">
        <f>X547</f>
        <v>55</v>
      </c>
      <c r="Y552" s="123"/>
      <c r="AC552" s="168"/>
      <c r="AF552" s="125"/>
    </row>
    <row r="553" spans="1:40" s="115" customFormat="1" ht="17.25" customHeight="1">
      <c r="A553" s="261">
        <v>80</v>
      </c>
      <c r="B553" s="280">
        <v>62</v>
      </c>
      <c r="C553" s="281" t="s">
        <v>128</v>
      </c>
      <c r="D553" s="282"/>
      <c r="E553" s="283"/>
      <c r="F553" s="282"/>
      <c r="G553" s="284" t="s">
        <v>169</v>
      </c>
      <c r="H553" s="285"/>
      <c r="I553" s="286" t="s">
        <v>177</v>
      </c>
      <c r="J553" s="283"/>
      <c r="K553" s="282"/>
      <c r="L553" s="282"/>
      <c r="M553" s="282"/>
      <c r="N553" s="287"/>
      <c r="O553" s="282"/>
      <c r="P553" s="282"/>
      <c r="Q553" s="288"/>
      <c r="R553" s="282"/>
      <c r="S553" s="289">
        <f>SUM(S554:S557)</f>
        <v>0</v>
      </c>
      <c r="T553" s="290"/>
      <c r="U553" s="291">
        <f>ROUND(((SUM(S554:S557))/FIGSDD)*10,4)+SUM(T554:T557)</f>
        <v>0</v>
      </c>
      <c r="V553" s="291">
        <f>ROUND(U553*FIGS_PART,4)</f>
        <v>0</v>
      </c>
      <c r="W553" s="277">
        <f>U553</f>
        <v>0</v>
      </c>
      <c r="X553" s="257">
        <f>[1]!sn_val(B553)</f>
        <v>62</v>
      </c>
      <c r="Y553" s="123">
        <v>16</v>
      </c>
      <c r="AC553" s="168"/>
      <c r="AF553" s="125"/>
      <c r="AK553" s="268">
        <f>S554</f>
        <v>0</v>
      </c>
      <c r="AL553" s="268">
        <f>S555</f>
        <v>0</v>
      </c>
      <c r="AM553" s="268">
        <f>S556</f>
        <v>0</v>
      </c>
      <c r="AN553" s="268">
        <f>S557</f>
        <v>0</v>
      </c>
    </row>
    <row r="554" spans="1:32" s="115" customFormat="1" ht="17.25" customHeight="1">
      <c r="A554" s="265"/>
      <c r="B554" s="292"/>
      <c r="C554" s="293"/>
      <c r="D554" s="293"/>
      <c r="E554" s="293"/>
      <c r="F554" s="293"/>
      <c r="G554" s="293"/>
      <c r="H554" s="294" t="s">
        <v>77</v>
      </c>
      <c r="I554" s="295">
        <v>0</v>
      </c>
      <c r="J554" s="295">
        <v>0</v>
      </c>
      <c r="K554" s="295">
        <v>0</v>
      </c>
      <c r="L554" s="295">
        <v>0</v>
      </c>
      <c r="M554" s="295">
        <v>0</v>
      </c>
      <c r="N554" s="295">
        <v>0</v>
      </c>
      <c r="O554" s="295"/>
      <c r="P554" s="295"/>
      <c r="Q554" s="295"/>
      <c r="R554" s="296"/>
      <c r="S554" s="289">
        <f>ROUND((SUM(I554:O554,-(MAX(I554:O554)),-(MIN(I554:O554)))/(JUDGES_COUNT-2))*FIGDD1,4)</f>
        <v>0</v>
      </c>
      <c r="T554" s="290"/>
      <c r="U554" s="282"/>
      <c r="V554" s="297"/>
      <c r="W554" s="259">
        <f>W553</f>
        <v>0</v>
      </c>
      <c r="X554" s="257">
        <f>X553</f>
        <v>62</v>
      </c>
      <c r="Y554" s="123"/>
      <c r="AC554" s="168"/>
      <c r="AF554" s="125"/>
    </row>
    <row r="555" spans="1:32" s="115" customFormat="1" ht="17.25" customHeight="1">
      <c r="A555" s="267"/>
      <c r="B555" s="298"/>
      <c r="C555" s="293"/>
      <c r="D555" s="293"/>
      <c r="E555" s="293"/>
      <c r="F555" s="293"/>
      <c r="G555" s="293"/>
      <c r="H555" s="294" t="s">
        <v>78</v>
      </c>
      <c r="I555" s="295">
        <v>0</v>
      </c>
      <c r="J555" s="295">
        <v>0</v>
      </c>
      <c r="K555" s="295">
        <v>0</v>
      </c>
      <c r="L555" s="295">
        <v>0</v>
      </c>
      <c r="M555" s="295">
        <v>0</v>
      </c>
      <c r="N555" s="295">
        <v>0</v>
      </c>
      <c r="O555" s="295"/>
      <c r="P555" s="295"/>
      <c r="Q555" s="295"/>
      <c r="R555" s="296"/>
      <c r="S555" s="289">
        <f>ROUND((SUM(I555:O555,-(MAX(I555:O555)),-(MIN(I555:O555)))/(JUDGES_COUNT-2))*FIGDD2,4)</f>
        <v>0</v>
      </c>
      <c r="T555" s="290"/>
      <c r="U555" s="282"/>
      <c r="V555" s="297"/>
      <c r="W555" s="259">
        <f>W553</f>
        <v>0</v>
      </c>
      <c r="X555" s="257">
        <f>X553</f>
        <v>62</v>
      </c>
      <c r="Y555" s="123"/>
      <c r="AC555" s="168"/>
      <c r="AF555" s="125"/>
    </row>
    <row r="556" spans="1:32" s="115" customFormat="1" ht="17.25" customHeight="1">
      <c r="A556" s="265"/>
      <c r="B556" s="292"/>
      <c r="C556" s="293"/>
      <c r="D556" s="293"/>
      <c r="E556" s="293"/>
      <c r="F556" s="293"/>
      <c r="G556" s="293"/>
      <c r="H556" s="294" t="s">
        <v>79</v>
      </c>
      <c r="I556" s="295">
        <v>0</v>
      </c>
      <c r="J556" s="295">
        <v>0</v>
      </c>
      <c r="K556" s="295">
        <v>0</v>
      </c>
      <c r="L556" s="295">
        <v>0</v>
      </c>
      <c r="M556" s="295">
        <v>0</v>
      </c>
      <c r="N556" s="295">
        <v>0</v>
      </c>
      <c r="O556" s="295"/>
      <c r="P556" s="295"/>
      <c r="Q556" s="295"/>
      <c r="R556" s="296"/>
      <c r="S556" s="289">
        <f>ROUND((SUM(I556:O556,-(MAX(I556:O556)),-(MIN(I556:O556)))/(JUDGES_COUNT-2))*FIGDD3,4)</f>
        <v>0</v>
      </c>
      <c r="T556" s="290"/>
      <c r="U556" s="282"/>
      <c r="V556" s="297"/>
      <c r="W556" s="259">
        <f>W553</f>
        <v>0</v>
      </c>
      <c r="X556" s="257">
        <f>X553</f>
        <v>62</v>
      </c>
      <c r="Y556" s="123"/>
      <c r="AC556" s="168"/>
      <c r="AF556" s="125"/>
    </row>
    <row r="557" spans="1:32" s="115" customFormat="1" ht="17.25" customHeight="1">
      <c r="A557" s="265"/>
      <c r="B557" s="292"/>
      <c r="C557" s="293"/>
      <c r="D557" s="293"/>
      <c r="E557" s="293"/>
      <c r="F557" s="293"/>
      <c r="G557" s="293"/>
      <c r="H557" s="294" t="s">
        <v>80</v>
      </c>
      <c r="I557" s="295">
        <v>0</v>
      </c>
      <c r="J557" s="295">
        <v>0</v>
      </c>
      <c r="K557" s="295">
        <v>0</v>
      </c>
      <c r="L557" s="295">
        <v>0</v>
      </c>
      <c r="M557" s="295">
        <v>0</v>
      </c>
      <c r="N557" s="295">
        <v>0</v>
      </c>
      <c r="O557" s="295"/>
      <c r="P557" s="295"/>
      <c r="Q557" s="295"/>
      <c r="R557" s="293"/>
      <c r="S557" s="289">
        <f>ROUND((SUM(I557:O557,-(MAX(I557:O557)),-(MIN(I557:O557)))/(JUDGES_COUNT-2))*FIGDD4,4)</f>
        <v>0</v>
      </c>
      <c r="T557" s="290"/>
      <c r="U557" s="282"/>
      <c r="V557" s="297"/>
      <c r="W557" s="259">
        <f>W553</f>
        <v>0</v>
      </c>
      <c r="X557" s="257">
        <f>X553</f>
        <v>62</v>
      </c>
      <c r="Y557" s="123"/>
      <c r="AC557" s="168"/>
      <c r="AF557" s="125"/>
    </row>
    <row r="558" spans="1:32" s="115" customFormat="1" ht="17.25" customHeight="1">
      <c r="A558" s="261"/>
      <c r="B558" s="124"/>
      <c r="C558" s="122"/>
      <c r="E558" s="118"/>
      <c r="G558" s="252"/>
      <c r="H558" s="254"/>
      <c r="I558" s="108"/>
      <c r="J558" s="118"/>
      <c r="N558" s="125"/>
      <c r="Q558" s="119"/>
      <c r="V558" s="273"/>
      <c r="W558" s="259">
        <f>W553</f>
        <v>0</v>
      </c>
      <c r="X558" s="257">
        <f>X553</f>
        <v>62</v>
      </c>
      <c r="Y558" s="123"/>
      <c r="AC558" s="168"/>
      <c r="AF558" s="125"/>
    </row>
    <row r="559" spans="1:40" s="115" customFormat="1" ht="17.25" customHeight="1">
      <c r="A559" s="261">
        <v>80</v>
      </c>
      <c r="B559" s="280">
        <v>66</v>
      </c>
      <c r="C559" s="300" t="s">
        <v>153</v>
      </c>
      <c r="D559" s="282"/>
      <c r="E559" s="283"/>
      <c r="F559" s="282"/>
      <c r="G559" s="284" t="s">
        <v>169</v>
      </c>
      <c r="H559" s="285"/>
      <c r="I559" s="286" t="s">
        <v>177</v>
      </c>
      <c r="J559" s="282"/>
      <c r="K559" s="283"/>
      <c r="L559" s="282"/>
      <c r="M559" s="283"/>
      <c r="N559" s="299"/>
      <c r="O559" s="282"/>
      <c r="P559" s="283"/>
      <c r="Q559" s="301"/>
      <c r="R559" s="282"/>
      <c r="S559" s="289">
        <f>SUM(S560:S563)</f>
        <v>0</v>
      </c>
      <c r="T559" s="290"/>
      <c r="U559" s="291">
        <f>ROUND(((SUM(S560:S563))/FIGSDD)*10,4)+SUM(T560:T563)</f>
        <v>0</v>
      </c>
      <c r="V559" s="291">
        <f>ROUND(U559*FIGS_PART,4)</f>
        <v>0</v>
      </c>
      <c r="W559" s="277">
        <f>U559</f>
        <v>0</v>
      </c>
      <c r="X559" s="257">
        <f>[1]!sn_val(B559)</f>
        <v>66</v>
      </c>
      <c r="Y559" s="123">
        <v>48</v>
      </c>
      <c r="AC559" s="168"/>
      <c r="AF559" s="125"/>
      <c r="AK559" s="268">
        <f>S560</f>
        <v>0</v>
      </c>
      <c r="AL559" s="268">
        <f>S561</f>
        <v>0</v>
      </c>
      <c r="AM559" s="268">
        <f>S562</f>
        <v>0</v>
      </c>
      <c r="AN559" s="268">
        <f>S563</f>
        <v>0</v>
      </c>
    </row>
    <row r="560" spans="1:32" s="115" customFormat="1" ht="17.25" customHeight="1">
      <c r="A560" s="265"/>
      <c r="B560" s="292"/>
      <c r="C560" s="293"/>
      <c r="D560" s="293"/>
      <c r="E560" s="293"/>
      <c r="F560" s="293"/>
      <c r="G560" s="293"/>
      <c r="H560" s="294" t="s">
        <v>77</v>
      </c>
      <c r="I560" s="295">
        <v>0</v>
      </c>
      <c r="J560" s="295">
        <v>0</v>
      </c>
      <c r="K560" s="295">
        <v>0</v>
      </c>
      <c r="L560" s="295">
        <v>0</v>
      </c>
      <c r="M560" s="295">
        <v>0</v>
      </c>
      <c r="N560" s="295">
        <v>0</v>
      </c>
      <c r="O560" s="295"/>
      <c r="P560" s="295"/>
      <c r="Q560" s="295"/>
      <c r="R560" s="296"/>
      <c r="S560" s="289">
        <f>ROUND((SUM(I560:O560,-(MAX(I560:O560)),-(MIN(I560:O560)))/(JUDGES_COUNT-2))*FIGDD1,4)</f>
        <v>0</v>
      </c>
      <c r="T560" s="290"/>
      <c r="U560" s="282"/>
      <c r="V560" s="297"/>
      <c r="W560" s="259">
        <f>W559</f>
        <v>0</v>
      </c>
      <c r="X560" s="257">
        <f>X559</f>
        <v>66</v>
      </c>
      <c r="Y560" s="123"/>
      <c r="AC560" s="168"/>
      <c r="AF560" s="125"/>
    </row>
    <row r="561" spans="1:32" s="115" customFormat="1" ht="17.25" customHeight="1">
      <c r="A561" s="267"/>
      <c r="B561" s="298"/>
      <c r="C561" s="293"/>
      <c r="D561" s="293"/>
      <c r="E561" s="293"/>
      <c r="F561" s="293"/>
      <c r="G561" s="293"/>
      <c r="H561" s="294" t="s">
        <v>78</v>
      </c>
      <c r="I561" s="295">
        <v>0</v>
      </c>
      <c r="J561" s="295">
        <v>0</v>
      </c>
      <c r="K561" s="295">
        <v>0</v>
      </c>
      <c r="L561" s="295">
        <v>0</v>
      </c>
      <c r="M561" s="295">
        <v>0</v>
      </c>
      <c r="N561" s="295">
        <v>0</v>
      </c>
      <c r="O561" s="295"/>
      <c r="P561" s="295"/>
      <c r="Q561" s="295"/>
      <c r="R561" s="296"/>
      <c r="S561" s="289">
        <f>ROUND((SUM(I561:O561,-(MAX(I561:O561)),-(MIN(I561:O561)))/(JUDGES_COUNT-2))*FIGDD2,4)</f>
        <v>0</v>
      </c>
      <c r="T561" s="290"/>
      <c r="U561" s="282"/>
      <c r="V561" s="297"/>
      <c r="W561" s="259">
        <f>W559</f>
        <v>0</v>
      </c>
      <c r="X561" s="257">
        <f>X559</f>
        <v>66</v>
      </c>
      <c r="Y561" s="123"/>
      <c r="AC561" s="168"/>
      <c r="AF561" s="125"/>
    </row>
    <row r="562" spans="1:32" s="115" customFormat="1" ht="17.25" customHeight="1">
      <c r="A562" s="265"/>
      <c r="B562" s="292"/>
      <c r="C562" s="293"/>
      <c r="D562" s="293"/>
      <c r="E562" s="293"/>
      <c r="F562" s="293"/>
      <c r="G562" s="293"/>
      <c r="H562" s="294" t="s">
        <v>79</v>
      </c>
      <c r="I562" s="295">
        <v>0</v>
      </c>
      <c r="J562" s="295">
        <v>0</v>
      </c>
      <c r="K562" s="295">
        <v>0</v>
      </c>
      <c r="L562" s="295">
        <v>0</v>
      </c>
      <c r="M562" s="295">
        <v>0</v>
      </c>
      <c r="N562" s="295">
        <v>0</v>
      </c>
      <c r="O562" s="295"/>
      <c r="P562" s="295"/>
      <c r="Q562" s="295"/>
      <c r="R562" s="296"/>
      <c r="S562" s="289">
        <f>ROUND((SUM(I562:O562,-(MAX(I562:O562)),-(MIN(I562:O562)))/(JUDGES_COUNT-2))*FIGDD3,4)</f>
        <v>0</v>
      </c>
      <c r="T562" s="290"/>
      <c r="U562" s="282"/>
      <c r="V562" s="297"/>
      <c r="W562" s="259">
        <f>W559</f>
        <v>0</v>
      </c>
      <c r="X562" s="257">
        <f>X559</f>
        <v>66</v>
      </c>
      <c r="Y562" s="123"/>
      <c r="AC562" s="168"/>
      <c r="AF562" s="125"/>
    </row>
    <row r="563" spans="1:32" s="115" customFormat="1" ht="17.25" customHeight="1">
      <c r="A563" s="265"/>
      <c r="B563" s="292"/>
      <c r="C563" s="293"/>
      <c r="D563" s="293"/>
      <c r="E563" s="293"/>
      <c r="F563" s="293"/>
      <c r="G563" s="293"/>
      <c r="H563" s="294" t="s">
        <v>80</v>
      </c>
      <c r="I563" s="295">
        <v>0</v>
      </c>
      <c r="J563" s="295">
        <v>0</v>
      </c>
      <c r="K563" s="295">
        <v>0</v>
      </c>
      <c r="L563" s="295">
        <v>0</v>
      </c>
      <c r="M563" s="295">
        <v>0</v>
      </c>
      <c r="N563" s="295">
        <v>0</v>
      </c>
      <c r="O563" s="295"/>
      <c r="P563" s="295"/>
      <c r="Q563" s="295"/>
      <c r="R563" s="293"/>
      <c r="S563" s="289">
        <f>ROUND((SUM(I563:O563,-(MAX(I563:O563)),-(MIN(I563:O563)))/(JUDGES_COUNT-2))*FIGDD4,4)</f>
        <v>0</v>
      </c>
      <c r="T563" s="290"/>
      <c r="U563" s="282"/>
      <c r="V563" s="297"/>
      <c r="W563" s="259">
        <f>W559</f>
        <v>0</v>
      </c>
      <c r="X563" s="257">
        <f>X559</f>
        <v>66</v>
      </c>
      <c r="Y563" s="123"/>
      <c r="AC563" s="168"/>
      <c r="AF563" s="125"/>
    </row>
    <row r="564" spans="1:32" s="115" customFormat="1" ht="17.25" customHeight="1">
      <c r="A564" s="261"/>
      <c r="B564" s="124"/>
      <c r="C564" s="129"/>
      <c r="E564" s="118"/>
      <c r="G564" s="252"/>
      <c r="H564" s="254"/>
      <c r="I564" s="108"/>
      <c r="K564" s="118"/>
      <c r="M564" s="118"/>
      <c r="N564" s="116"/>
      <c r="P564" s="118"/>
      <c r="Q564" s="130"/>
      <c r="V564" s="273"/>
      <c r="W564" s="259">
        <f>W559</f>
        <v>0</v>
      </c>
      <c r="X564" s="257">
        <f>X559</f>
        <v>66</v>
      </c>
      <c r="Y564" s="123"/>
      <c r="AC564" s="168"/>
      <c r="AF564" s="125"/>
    </row>
    <row r="565" spans="1:40" s="115" customFormat="1" ht="17.25" customHeight="1">
      <c r="A565" s="261">
        <v>80</v>
      </c>
      <c r="B565" s="280">
        <v>70</v>
      </c>
      <c r="C565" s="281" t="s">
        <v>130</v>
      </c>
      <c r="D565" s="282"/>
      <c r="E565" s="283"/>
      <c r="F565" s="282"/>
      <c r="G565" s="284" t="s">
        <v>169</v>
      </c>
      <c r="H565" s="285"/>
      <c r="I565" s="286" t="s">
        <v>175</v>
      </c>
      <c r="J565" s="282"/>
      <c r="K565" s="283"/>
      <c r="L565" s="282"/>
      <c r="M565" s="281"/>
      <c r="N565" s="299"/>
      <c r="O565" s="282"/>
      <c r="P565" s="283"/>
      <c r="Q565" s="288"/>
      <c r="R565" s="282"/>
      <c r="S565" s="289">
        <f>SUM(S566:S569)</f>
        <v>0</v>
      </c>
      <c r="T565" s="290"/>
      <c r="U565" s="291">
        <f>ROUND(((SUM(S566:S569))/FIGSDD)*10,4)+SUM(T566:T569)</f>
        <v>0</v>
      </c>
      <c r="V565" s="291">
        <f>ROUND(U565*FIGS_PART,4)</f>
        <v>0</v>
      </c>
      <c r="W565" s="277">
        <f>U565</f>
        <v>0</v>
      </c>
      <c r="X565" s="257">
        <f>[1]!sn_val(B565)</f>
        <v>70</v>
      </c>
      <c r="Y565" s="123">
        <v>20</v>
      </c>
      <c r="AC565" s="168"/>
      <c r="AF565" s="125"/>
      <c r="AK565" s="268">
        <f>S566</f>
        <v>0</v>
      </c>
      <c r="AL565" s="268">
        <f>S567</f>
        <v>0</v>
      </c>
      <c r="AM565" s="268">
        <f>S568</f>
        <v>0</v>
      </c>
      <c r="AN565" s="268">
        <f>S569</f>
        <v>0</v>
      </c>
    </row>
    <row r="566" spans="1:32" s="115" customFormat="1" ht="17.25" customHeight="1">
      <c r="A566" s="265"/>
      <c r="B566" s="292"/>
      <c r="C566" s="293"/>
      <c r="D566" s="293"/>
      <c r="E566" s="293"/>
      <c r="F566" s="293"/>
      <c r="G566" s="293"/>
      <c r="H566" s="294" t="s">
        <v>77</v>
      </c>
      <c r="I566" s="295">
        <v>0</v>
      </c>
      <c r="J566" s="295">
        <v>0</v>
      </c>
      <c r="K566" s="295">
        <v>0</v>
      </c>
      <c r="L566" s="295">
        <v>0</v>
      </c>
      <c r="M566" s="295">
        <v>0</v>
      </c>
      <c r="N566" s="295">
        <v>0</v>
      </c>
      <c r="O566" s="295"/>
      <c r="P566" s="295"/>
      <c r="Q566" s="295"/>
      <c r="R566" s="296"/>
      <c r="S566" s="289">
        <f>ROUND((SUM(I566:O566,-(MAX(I566:O566)),-(MIN(I566:O566)))/(JUDGES_COUNT-2))*FIGDD1,4)</f>
        <v>0</v>
      </c>
      <c r="T566" s="290"/>
      <c r="U566" s="282"/>
      <c r="V566" s="297"/>
      <c r="W566" s="259">
        <f>W565</f>
        <v>0</v>
      </c>
      <c r="X566" s="257">
        <f>X565</f>
        <v>70</v>
      </c>
      <c r="Y566" s="123"/>
      <c r="AC566" s="168"/>
      <c r="AF566" s="125"/>
    </row>
    <row r="567" spans="1:32" s="115" customFormat="1" ht="17.25" customHeight="1">
      <c r="A567" s="267"/>
      <c r="B567" s="298"/>
      <c r="C567" s="293"/>
      <c r="D567" s="293"/>
      <c r="E567" s="293"/>
      <c r="F567" s="293"/>
      <c r="G567" s="293"/>
      <c r="H567" s="294" t="s">
        <v>78</v>
      </c>
      <c r="I567" s="295">
        <v>0</v>
      </c>
      <c r="J567" s="295">
        <v>0</v>
      </c>
      <c r="K567" s="295">
        <v>0</v>
      </c>
      <c r="L567" s="295">
        <v>0</v>
      </c>
      <c r="M567" s="295">
        <v>0</v>
      </c>
      <c r="N567" s="295">
        <v>0</v>
      </c>
      <c r="O567" s="295"/>
      <c r="P567" s="295"/>
      <c r="Q567" s="295"/>
      <c r="R567" s="296"/>
      <c r="S567" s="289">
        <f>ROUND((SUM(I567:O567,-(MAX(I567:O567)),-(MIN(I567:O567)))/(JUDGES_COUNT-2))*FIGDD2,4)</f>
        <v>0</v>
      </c>
      <c r="T567" s="290"/>
      <c r="U567" s="282"/>
      <c r="V567" s="297"/>
      <c r="W567" s="259">
        <f>W565</f>
        <v>0</v>
      </c>
      <c r="X567" s="257">
        <f>X565</f>
        <v>70</v>
      </c>
      <c r="Y567" s="123"/>
      <c r="AC567" s="168"/>
      <c r="AF567" s="125"/>
    </row>
    <row r="568" spans="1:32" s="115" customFormat="1" ht="17.25" customHeight="1">
      <c r="A568" s="265"/>
      <c r="B568" s="292"/>
      <c r="C568" s="293"/>
      <c r="D568" s="293"/>
      <c r="E568" s="293"/>
      <c r="F568" s="293"/>
      <c r="G568" s="293"/>
      <c r="H568" s="294" t="s">
        <v>79</v>
      </c>
      <c r="I568" s="295">
        <v>0</v>
      </c>
      <c r="J568" s="295">
        <v>0</v>
      </c>
      <c r="K568" s="295">
        <v>0</v>
      </c>
      <c r="L568" s="295">
        <v>0</v>
      </c>
      <c r="M568" s="295">
        <v>0</v>
      </c>
      <c r="N568" s="295">
        <v>0</v>
      </c>
      <c r="O568" s="295"/>
      <c r="P568" s="295"/>
      <c r="Q568" s="295"/>
      <c r="R568" s="296"/>
      <c r="S568" s="289">
        <f>ROUND((SUM(I568:O568,-(MAX(I568:O568)),-(MIN(I568:O568)))/(JUDGES_COUNT-2))*FIGDD3,4)</f>
        <v>0</v>
      </c>
      <c r="T568" s="290"/>
      <c r="U568" s="282"/>
      <c r="V568" s="297"/>
      <c r="W568" s="259">
        <f>W565</f>
        <v>0</v>
      </c>
      <c r="X568" s="257">
        <f>X565</f>
        <v>70</v>
      </c>
      <c r="Y568" s="123"/>
      <c r="AC568" s="168"/>
      <c r="AF568" s="125"/>
    </row>
    <row r="569" spans="1:32" s="115" customFormat="1" ht="17.25" customHeight="1">
      <c r="A569" s="265"/>
      <c r="B569" s="292"/>
      <c r="C569" s="293"/>
      <c r="D569" s="293"/>
      <c r="E569" s="293"/>
      <c r="F569" s="293"/>
      <c r="G569" s="293"/>
      <c r="H569" s="294" t="s">
        <v>80</v>
      </c>
      <c r="I569" s="295">
        <v>0</v>
      </c>
      <c r="J569" s="295">
        <v>0</v>
      </c>
      <c r="K569" s="295">
        <v>0</v>
      </c>
      <c r="L569" s="295">
        <v>0</v>
      </c>
      <c r="M569" s="295">
        <v>0</v>
      </c>
      <c r="N569" s="295">
        <v>0</v>
      </c>
      <c r="O569" s="295"/>
      <c r="P569" s="295"/>
      <c r="Q569" s="295"/>
      <c r="R569" s="293"/>
      <c r="S569" s="289">
        <f>ROUND((SUM(I569:O569,-(MAX(I569:O569)),-(MIN(I569:O569)))/(JUDGES_COUNT-2))*FIGDD4,4)</f>
        <v>0</v>
      </c>
      <c r="T569" s="290"/>
      <c r="U569" s="282"/>
      <c r="V569" s="297"/>
      <c r="W569" s="259">
        <f>W565</f>
        <v>0</v>
      </c>
      <c r="X569" s="257">
        <f>X565</f>
        <v>70</v>
      </c>
      <c r="Y569" s="123"/>
      <c r="AC569" s="168"/>
      <c r="AF569" s="125"/>
    </row>
    <row r="570" spans="1:32" s="115" customFormat="1" ht="17.25" customHeight="1">
      <c r="A570" s="261"/>
      <c r="B570" s="124"/>
      <c r="C570" s="122"/>
      <c r="E570" s="118"/>
      <c r="G570" s="252"/>
      <c r="H570" s="254"/>
      <c r="I570" s="108"/>
      <c r="K570" s="118"/>
      <c r="M570" s="122"/>
      <c r="N570" s="116"/>
      <c r="P570" s="118"/>
      <c r="Q570" s="119"/>
      <c r="V570" s="273"/>
      <c r="W570" s="259">
        <f>W565</f>
        <v>0</v>
      </c>
      <c r="X570" s="257">
        <f>X565</f>
        <v>70</v>
      </c>
      <c r="Y570" s="123"/>
      <c r="AC570" s="168"/>
      <c r="AF570" s="125"/>
    </row>
    <row r="571" spans="1:40" s="115" customFormat="1" ht="17.25" customHeight="1">
      <c r="A571" s="261">
        <v>80</v>
      </c>
      <c r="B571" s="280">
        <v>75</v>
      </c>
      <c r="C571" s="281" t="s">
        <v>113</v>
      </c>
      <c r="D571" s="282"/>
      <c r="E571" s="283"/>
      <c r="F571" s="282"/>
      <c r="G571" s="284" t="s">
        <v>168</v>
      </c>
      <c r="H571" s="285"/>
      <c r="I571" s="286" t="s">
        <v>177</v>
      </c>
      <c r="J571" s="283"/>
      <c r="K571" s="301"/>
      <c r="L571" s="281"/>
      <c r="M571" s="281"/>
      <c r="N571" s="302"/>
      <c r="O571" s="282"/>
      <c r="P571" s="281"/>
      <c r="Q571" s="288"/>
      <c r="R571" s="282"/>
      <c r="S571" s="289">
        <f>SUM(S572:S575)</f>
        <v>0</v>
      </c>
      <c r="T571" s="290"/>
      <c r="U571" s="291">
        <f>ROUND(((SUM(S572:S575))/FIGSDD)*10,4)+SUM(T572:T575)</f>
        <v>0</v>
      </c>
      <c r="V571" s="291">
        <f>ROUND(U571*FIGS_PART,4)</f>
        <v>0</v>
      </c>
      <c r="W571" s="277">
        <f>U571</f>
        <v>0</v>
      </c>
      <c r="X571" s="257">
        <f>[1]!sn_val(B571)</f>
        <v>75</v>
      </c>
      <c r="Y571" s="123">
        <v>66</v>
      </c>
      <c r="AC571" s="168"/>
      <c r="AF571" s="125"/>
      <c r="AK571" s="268">
        <f>S572</f>
        <v>0</v>
      </c>
      <c r="AL571" s="268">
        <f>S573</f>
        <v>0</v>
      </c>
      <c r="AM571" s="268">
        <f>S574</f>
        <v>0</v>
      </c>
      <c r="AN571" s="268">
        <f>S575</f>
        <v>0</v>
      </c>
    </row>
    <row r="572" spans="1:32" s="115" customFormat="1" ht="17.25" customHeight="1">
      <c r="A572" s="265"/>
      <c r="B572" s="292"/>
      <c r="C572" s="293"/>
      <c r="D572" s="293"/>
      <c r="E572" s="293"/>
      <c r="F572" s="293"/>
      <c r="G572" s="293"/>
      <c r="H572" s="294" t="s">
        <v>77</v>
      </c>
      <c r="I572" s="295">
        <v>0</v>
      </c>
      <c r="J572" s="295">
        <v>0</v>
      </c>
      <c r="K572" s="295">
        <v>0</v>
      </c>
      <c r="L572" s="295">
        <v>0</v>
      </c>
      <c r="M572" s="295">
        <v>0</v>
      </c>
      <c r="N572" s="295">
        <v>0</v>
      </c>
      <c r="O572" s="295"/>
      <c r="P572" s="295"/>
      <c r="Q572" s="295"/>
      <c r="R572" s="296"/>
      <c r="S572" s="289">
        <f>ROUND((SUM(I572:O572,-(MAX(I572:O572)),-(MIN(I572:O572)))/(JUDGES_COUNT-2))*FIGDD1,4)</f>
        <v>0</v>
      </c>
      <c r="T572" s="290"/>
      <c r="U572" s="282"/>
      <c r="V572" s="297"/>
      <c r="W572" s="259">
        <f>W571</f>
        <v>0</v>
      </c>
      <c r="X572" s="257">
        <f>X571</f>
        <v>75</v>
      </c>
      <c r="Y572" s="123"/>
      <c r="AC572" s="168"/>
      <c r="AF572" s="125"/>
    </row>
    <row r="573" spans="1:32" s="115" customFormat="1" ht="17.25" customHeight="1">
      <c r="A573" s="267"/>
      <c r="B573" s="298"/>
      <c r="C573" s="293"/>
      <c r="D573" s="293"/>
      <c r="E573" s="293"/>
      <c r="F573" s="293"/>
      <c r="G573" s="293"/>
      <c r="H573" s="294" t="s">
        <v>78</v>
      </c>
      <c r="I573" s="295">
        <v>0</v>
      </c>
      <c r="J573" s="295">
        <v>0</v>
      </c>
      <c r="K573" s="295">
        <v>0</v>
      </c>
      <c r="L573" s="295">
        <v>0</v>
      </c>
      <c r="M573" s="295">
        <v>0</v>
      </c>
      <c r="N573" s="295">
        <v>0</v>
      </c>
      <c r="O573" s="295"/>
      <c r="P573" s="295"/>
      <c r="Q573" s="295"/>
      <c r="R573" s="296"/>
      <c r="S573" s="289">
        <f>ROUND((SUM(I573:O573,-(MAX(I573:O573)),-(MIN(I573:O573)))/(JUDGES_COUNT-2))*FIGDD2,4)</f>
        <v>0</v>
      </c>
      <c r="T573" s="290"/>
      <c r="U573" s="282"/>
      <c r="V573" s="297"/>
      <c r="W573" s="259">
        <f>W571</f>
        <v>0</v>
      </c>
      <c r="X573" s="257">
        <f>X571</f>
        <v>75</v>
      </c>
      <c r="Y573" s="123"/>
      <c r="AC573" s="168"/>
      <c r="AF573" s="125"/>
    </row>
    <row r="574" spans="1:32" s="115" customFormat="1" ht="17.25" customHeight="1">
      <c r="A574" s="265"/>
      <c r="B574" s="292"/>
      <c r="C574" s="293"/>
      <c r="D574" s="293"/>
      <c r="E574" s="293"/>
      <c r="F574" s="293"/>
      <c r="G574" s="293"/>
      <c r="H574" s="294" t="s">
        <v>79</v>
      </c>
      <c r="I574" s="295">
        <v>0</v>
      </c>
      <c r="J574" s="295">
        <v>0</v>
      </c>
      <c r="K574" s="295">
        <v>0</v>
      </c>
      <c r="L574" s="295">
        <v>0</v>
      </c>
      <c r="M574" s="295">
        <v>0</v>
      </c>
      <c r="N574" s="295">
        <v>0</v>
      </c>
      <c r="O574" s="295"/>
      <c r="P574" s="295"/>
      <c r="Q574" s="295"/>
      <c r="R574" s="296"/>
      <c r="S574" s="289">
        <f>ROUND((SUM(I574:O574,-(MAX(I574:O574)),-(MIN(I574:O574)))/(JUDGES_COUNT-2))*FIGDD3,4)</f>
        <v>0</v>
      </c>
      <c r="T574" s="290"/>
      <c r="U574" s="282"/>
      <c r="V574" s="297"/>
      <c r="W574" s="259">
        <f>W571</f>
        <v>0</v>
      </c>
      <c r="X574" s="257">
        <f>X571</f>
        <v>75</v>
      </c>
      <c r="Y574" s="123"/>
      <c r="AC574" s="168"/>
      <c r="AF574" s="125"/>
    </row>
    <row r="575" spans="1:32" s="115" customFormat="1" ht="17.25" customHeight="1">
      <c r="A575" s="265"/>
      <c r="B575" s="292"/>
      <c r="C575" s="293"/>
      <c r="D575" s="293"/>
      <c r="E575" s="293"/>
      <c r="F575" s="293"/>
      <c r="G575" s="293"/>
      <c r="H575" s="294" t="s">
        <v>80</v>
      </c>
      <c r="I575" s="295">
        <v>0</v>
      </c>
      <c r="J575" s="295">
        <v>0</v>
      </c>
      <c r="K575" s="295">
        <v>0</v>
      </c>
      <c r="L575" s="295">
        <v>0</v>
      </c>
      <c r="M575" s="295">
        <v>0</v>
      </c>
      <c r="N575" s="295">
        <v>0</v>
      </c>
      <c r="O575" s="295"/>
      <c r="P575" s="295"/>
      <c r="Q575" s="295"/>
      <c r="R575" s="293"/>
      <c r="S575" s="289">
        <f>ROUND((SUM(I575:O575,-(MAX(I575:O575)),-(MIN(I575:O575)))/(JUDGES_COUNT-2))*FIGDD4,4)</f>
        <v>0</v>
      </c>
      <c r="T575" s="290"/>
      <c r="U575" s="282"/>
      <c r="V575" s="297"/>
      <c r="W575" s="259">
        <f>W571</f>
        <v>0</v>
      </c>
      <c r="X575" s="257">
        <f>X571</f>
        <v>75</v>
      </c>
      <c r="Y575" s="123"/>
      <c r="AC575" s="168"/>
      <c r="AF575" s="125"/>
    </row>
    <row r="576" spans="1:32" s="115" customFormat="1" ht="17.25" customHeight="1">
      <c r="A576" s="261"/>
      <c r="B576" s="124"/>
      <c r="C576" s="122"/>
      <c r="E576" s="118"/>
      <c r="G576" s="252"/>
      <c r="H576" s="254"/>
      <c r="I576" s="108"/>
      <c r="J576" s="118"/>
      <c r="K576" s="130"/>
      <c r="L576" s="122"/>
      <c r="M576" s="122"/>
      <c r="N576" s="117"/>
      <c r="P576" s="122"/>
      <c r="Q576" s="119"/>
      <c r="V576" s="273"/>
      <c r="W576" s="259">
        <f>W571</f>
        <v>0</v>
      </c>
      <c r="X576" s="257">
        <f>X571</f>
        <v>75</v>
      </c>
      <c r="Y576" s="123"/>
      <c r="AC576" s="168"/>
      <c r="AF576" s="125"/>
    </row>
    <row r="577" spans="1:40" s="115" customFormat="1" ht="17.25" customHeight="1">
      <c r="A577" s="261">
        <v>80</v>
      </c>
      <c r="B577" s="280">
        <v>87</v>
      </c>
      <c r="C577" s="281" t="s">
        <v>137</v>
      </c>
      <c r="D577" s="282"/>
      <c r="E577" s="283"/>
      <c r="F577" s="282"/>
      <c r="G577" s="284" t="s">
        <v>169</v>
      </c>
      <c r="H577" s="285"/>
      <c r="I577" s="286" t="s">
        <v>176</v>
      </c>
      <c r="J577" s="282"/>
      <c r="K577" s="283"/>
      <c r="L577" s="282"/>
      <c r="M577" s="283"/>
      <c r="N577" s="299"/>
      <c r="O577" s="282"/>
      <c r="P577" s="283"/>
      <c r="Q577" s="288"/>
      <c r="R577" s="282"/>
      <c r="S577" s="289">
        <f>SUM(S578:S581)</f>
        <v>0</v>
      </c>
      <c r="T577" s="290"/>
      <c r="U577" s="291">
        <f>ROUND(((SUM(S578:S581))/FIGSDD)*10,4)+SUM(T578:T581)</f>
        <v>0</v>
      </c>
      <c r="V577" s="291">
        <f>ROUND(U577*FIGS_PART,4)</f>
        <v>0</v>
      </c>
      <c r="W577" s="277">
        <f>U577</f>
        <v>0</v>
      </c>
      <c r="X577" s="257">
        <f>[1]!sn_val(B577)</f>
        <v>87</v>
      </c>
      <c r="Y577" s="123">
        <v>88</v>
      </c>
      <c r="AC577" s="168"/>
      <c r="AF577" s="125"/>
      <c r="AK577" s="268">
        <f>S578</f>
        <v>0</v>
      </c>
      <c r="AL577" s="268">
        <f>S579</f>
        <v>0</v>
      </c>
      <c r="AM577" s="268">
        <f>S580</f>
        <v>0</v>
      </c>
      <c r="AN577" s="268">
        <f>S581</f>
        <v>0</v>
      </c>
    </row>
    <row r="578" spans="1:42" ht="17.25" customHeight="1">
      <c r="A578" s="265"/>
      <c r="B578" s="292"/>
      <c r="C578" s="293"/>
      <c r="D578" s="293"/>
      <c r="E578" s="293"/>
      <c r="F578" s="293"/>
      <c r="G578" s="293"/>
      <c r="H578" s="294" t="s">
        <v>77</v>
      </c>
      <c r="I578" s="295">
        <v>0</v>
      </c>
      <c r="J578" s="295">
        <v>0</v>
      </c>
      <c r="K578" s="295">
        <v>0</v>
      </c>
      <c r="L578" s="295">
        <v>0</v>
      </c>
      <c r="M578" s="295">
        <v>0</v>
      </c>
      <c r="N578" s="295">
        <v>0</v>
      </c>
      <c r="O578" s="295"/>
      <c r="P578" s="295"/>
      <c r="Q578" s="295"/>
      <c r="R578" s="296"/>
      <c r="S578" s="289">
        <f>ROUND((SUM(I578:O578,-(MAX(I578:O578)),-(MIN(I578:O578)))/(JUDGES_COUNT-2))*FIGDD1,4)</f>
        <v>0</v>
      </c>
      <c r="T578" s="290"/>
      <c r="U578" s="282"/>
      <c r="V578" s="297"/>
      <c r="W578" s="259">
        <f>W577</f>
        <v>0</v>
      </c>
      <c r="X578" s="257">
        <f>X577</f>
        <v>87</v>
      </c>
      <c r="Y578" s="123"/>
      <c r="Z578" s="115"/>
      <c r="AA578" s="115"/>
      <c r="AB578" s="115"/>
      <c r="AC578" s="168"/>
      <c r="AD578" s="115"/>
      <c r="AE578" s="115"/>
      <c r="AF578" s="125"/>
      <c r="AG578" s="115"/>
      <c r="AH578" s="115"/>
      <c r="AI578" s="115"/>
      <c r="AJ578" s="115"/>
      <c r="AK578" s="115"/>
      <c r="AL578" s="115"/>
      <c r="AM578" s="115"/>
      <c r="AN578" s="115"/>
      <c r="AO578" s="115"/>
      <c r="AP578" s="115"/>
    </row>
    <row r="579" spans="1:42" ht="17.25" customHeight="1">
      <c r="A579" s="267"/>
      <c r="B579" s="298"/>
      <c r="C579" s="293"/>
      <c r="D579" s="293"/>
      <c r="E579" s="293"/>
      <c r="F579" s="293"/>
      <c r="G579" s="293"/>
      <c r="H579" s="294" t="s">
        <v>78</v>
      </c>
      <c r="I579" s="295">
        <v>0</v>
      </c>
      <c r="J579" s="295">
        <v>0</v>
      </c>
      <c r="K579" s="295">
        <v>0</v>
      </c>
      <c r="L579" s="295">
        <v>0</v>
      </c>
      <c r="M579" s="295">
        <v>0</v>
      </c>
      <c r="N579" s="295">
        <v>0</v>
      </c>
      <c r="O579" s="295"/>
      <c r="P579" s="295"/>
      <c r="Q579" s="295"/>
      <c r="R579" s="296"/>
      <c r="S579" s="289">
        <f>ROUND((SUM(I579:O579,-(MAX(I579:O579)),-(MIN(I579:O579)))/(JUDGES_COUNT-2))*FIGDD2,4)</f>
        <v>0</v>
      </c>
      <c r="T579" s="290"/>
      <c r="U579" s="282"/>
      <c r="V579" s="297"/>
      <c r="W579" s="259">
        <f>W577</f>
        <v>0</v>
      </c>
      <c r="X579" s="257">
        <f>X577</f>
        <v>87</v>
      </c>
      <c r="Y579" s="123"/>
      <c r="Z579" s="115"/>
      <c r="AA579" s="115"/>
      <c r="AB579" s="115"/>
      <c r="AC579" s="168"/>
      <c r="AD579" s="115"/>
      <c r="AE579" s="115"/>
      <c r="AF579" s="125"/>
      <c r="AG579" s="115"/>
      <c r="AH579" s="115"/>
      <c r="AI579" s="115"/>
      <c r="AJ579" s="115"/>
      <c r="AK579" s="115"/>
      <c r="AL579" s="115"/>
      <c r="AM579" s="115"/>
      <c r="AN579" s="115"/>
      <c r="AO579" s="115"/>
      <c r="AP579" s="115"/>
    </row>
    <row r="580" spans="1:42" ht="17.25" customHeight="1">
      <c r="A580" s="265"/>
      <c r="B580" s="292"/>
      <c r="C580" s="293"/>
      <c r="D580" s="293"/>
      <c r="E580" s="293"/>
      <c r="F580" s="293"/>
      <c r="G580" s="293"/>
      <c r="H580" s="294" t="s">
        <v>79</v>
      </c>
      <c r="I580" s="295">
        <v>0</v>
      </c>
      <c r="J580" s="295">
        <v>0</v>
      </c>
      <c r="K580" s="295">
        <v>0</v>
      </c>
      <c r="L580" s="295">
        <v>0</v>
      </c>
      <c r="M580" s="295">
        <v>0</v>
      </c>
      <c r="N580" s="295">
        <v>0</v>
      </c>
      <c r="O580" s="295"/>
      <c r="P580" s="295"/>
      <c r="Q580" s="295"/>
      <c r="R580" s="296"/>
      <c r="S580" s="289">
        <f>ROUND((SUM(I580:O580,-(MAX(I580:O580)),-(MIN(I580:O580)))/(JUDGES_COUNT-2))*FIGDD3,4)</f>
        <v>0</v>
      </c>
      <c r="T580" s="290"/>
      <c r="U580" s="282"/>
      <c r="V580" s="297"/>
      <c r="W580" s="259">
        <f>W577</f>
        <v>0</v>
      </c>
      <c r="X580" s="257">
        <f>X577</f>
        <v>87</v>
      </c>
      <c r="Y580" s="123"/>
      <c r="Z580" s="115"/>
      <c r="AA580" s="115"/>
      <c r="AB580" s="115"/>
      <c r="AC580" s="168"/>
      <c r="AD580" s="115"/>
      <c r="AE580" s="115"/>
      <c r="AF580" s="125"/>
      <c r="AG580" s="115"/>
      <c r="AH580" s="115"/>
      <c r="AI580" s="115"/>
      <c r="AJ580" s="115"/>
      <c r="AK580" s="115"/>
      <c r="AL580" s="115"/>
      <c r="AM580" s="115"/>
      <c r="AN580" s="115"/>
      <c r="AO580" s="115"/>
      <c r="AP580" s="115"/>
    </row>
    <row r="581" spans="1:42" ht="17.25" customHeight="1">
      <c r="A581" s="265"/>
      <c r="B581" s="292"/>
      <c r="C581" s="293"/>
      <c r="D581" s="293"/>
      <c r="E581" s="293"/>
      <c r="F581" s="293"/>
      <c r="G581" s="293"/>
      <c r="H581" s="294" t="s">
        <v>80</v>
      </c>
      <c r="I581" s="295">
        <v>0</v>
      </c>
      <c r="J581" s="295">
        <v>0</v>
      </c>
      <c r="K581" s="295">
        <v>0</v>
      </c>
      <c r="L581" s="295">
        <v>0</v>
      </c>
      <c r="M581" s="295">
        <v>0</v>
      </c>
      <c r="N581" s="295">
        <v>0</v>
      </c>
      <c r="O581" s="295"/>
      <c r="P581" s="295"/>
      <c r="Q581" s="295"/>
      <c r="R581" s="293"/>
      <c r="S581" s="289">
        <f>ROUND((SUM(I581:O581,-(MAX(I581:O581)),-(MIN(I581:O581)))/(JUDGES_COUNT-2))*FIGDD4,4)</f>
        <v>0</v>
      </c>
      <c r="T581" s="290"/>
      <c r="U581" s="282"/>
      <c r="V581" s="297"/>
      <c r="W581" s="259">
        <f>W577</f>
        <v>0</v>
      </c>
      <c r="X581" s="257">
        <f>X577</f>
        <v>87</v>
      </c>
      <c r="Y581" s="123"/>
      <c r="Z581" s="115"/>
      <c r="AA581" s="115"/>
      <c r="AB581" s="115"/>
      <c r="AC581" s="168"/>
      <c r="AD581" s="115"/>
      <c r="AE581" s="115"/>
      <c r="AF581" s="125"/>
      <c r="AG581" s="115"/>
      <c r="AH581" s="115"/>
      <c r="AI581" s="115"/>
      <c r="AJ581" s="115"/>
      <c r="AK581" s="115"/>
      <c r="AL581" s="115"/>
      <c r="AM581" s="115"/>
      <c r="AN581" s="115"/>
      <c r="AO581" s="115"/>
      <c r="AP581" s="115"/>
    </row>
    <row r="582" spans="1:42" ht="17.25" customHeight="1">
      <c r="A582" s="261"/>
      <c r="B582" s="124"/>
      <c r="C582" s="122"/>
      <c r="D582" s="115"/>
      <c r="E582" s="118"/>
      <c r="F582" s="115"/>
      <c r="G582" s="252"/>
      <c r="H582" s="254"/>
      <c r="I582" s="108"/>
      <c r="J582" s="115"/>
      <c r="K582" s="118"/>
      <c r="L582" s="115"/>
      <c r="M582" s="118"/>
      <c r="N582" s="116"/>
      <c r="O582" s="115"/>
      <c r="P582" s="118"/>
      <c r="Q582" s="119"/>
      <c r="R582" s="115"/>
      <c r="S582" s="115"/>
      <c r="T582" s="115"/>
      <c r="U582" s="115"/>
      <c r="V582" s="273"/>
      <c r="W582" s="259">
        <f>W577</f>
        <v>0</v>
      </c>
      <c r="X582" s="257">
        <f>X577</f>
        <v>87</v>
      </c>
      <c r="Y582" s="123"/>
      <c r="Z582" s="115"/>
      <c r="AA582" s="115"/>
      <c r="AB582" s="115"/>
      <c r="AC582" s="168"/>
      <c r="AD582" s="115"/>
      <c r="AE582" s="115"/>
      <c r="AF582" s="125"/>
      <c r="AG582" s="115"/>
      <c r="AH582" s="115"/>
      <c r="AI582" s="115"/>
      <c r="AJ582" s="115"/>
      <c r="AK582" s="115"/>
      <c r="AL582" s="115"/>
      <c r="AM582" s="115"/>
      <c r="AN582" s="115"/>
      <c r="AO582" s="115"/>
      <c r="AP582" s="115"/>
    </row>
  </sheetData>
  <sheetProtection/>
  <dataValidations count="7">
    <dataValidation allowBlank="1" sqref="AA1:AA2 T5:T7 AA4:AA7 U1:Z7 AB1:AU7 K8:IV21 R578:S581 C22:D22 C41 A44:H49 C39 I44 C43 I46:I49 B32:B35 E32:E35 P22:Q22 S24:IV35 O32:O35 A24:A35 A22:B23 E22:E23 M51:IV51 O22:O23 A42:K42 M42:IV42 A40:K40 M40:IV40 J44:K49 M44:IV49 A37:K38 M37:IV38 A51:K51 B24:E31 C32:D33 H24:H35 H22 I8:J35 M22:N22 M32:N33 P32:Q33 M24:Q31 A52:AU54 I5:Q7 T300 T522 T60 T576 T72 A1:H21 R1:S7 U578:AU65536 A582:T65536 A578:H581 Q576:S577 A570:B571 R572:S575 Q570:S571 A576:B577 A572:H575 A564:B565 Q564:S565 R566:S569 T570 A566:H569 A558:B559 Q558:S559 R560:S563 T564 A560:H563 A552:B553 Q552:S553 R554:S557 T558 A554:H557 A546:B547 Q546:S547 R548:S551 T552 A548:H551 A540:B541 Q540:S541 R542:S545 T546 A542:H545 A534:B535 Q534:S535 R536:S539 T540 A536:H539 A528:B529 Q528:S529 R530:S533 T534 A530:H533 A522:B523 Q522:S523 R524:S527 T528 A524:H527"/>
    <dataValidation allowBlank="1" sqref="A516:B517 Q516:S517 R518:S521 C517:P517 C522:P522 A518:H521 A510:B511 Q510:S511 R512:S515 T516 A512:H515 A504:B505 Q504:S505 R506:S509 T510 A506:H509 A498:B499 Q498:S499 R500:S503 T504 A500:H503 A492:B493 Q492:S493 R494:S497 T498 A494:H497 A486:B487 Q486:S487 R488:S491 T492 A488:H491 A480:B481 Q480:S481 R482:S485 T486 A482:H485 A474:B475 Q474:S475 R476:S479 T480 A476:H479 A468:B469 Q468:S469 R470:S473 T474 A470:H473 A462:B463 Q462:S463 R464:S467 T468 A464:H467 A456:B457 Q456:S457 R458:S461 T462 A458:H461 A450:B451 Q450:S451 R452:S455 T456 A452:H455 A444:B445 Q444:S445 R446:S449 T450 A446:H449 A438:B439 Q438:S439 R440:S443 T444 A440:H443 A432:B433 Q432:S433 R434:S437 T438 A434:H437 A426:B427 Q426:S427 R428:S431 T432 A428:H431 A420:B421 Q420:S421 R422:S425 T426 A422:H425 A414:B415 Q414:S415 R416:S419 T420 A416:H419 A408:B409 Q408:S409 R410:S413 T414 A410:H413 A402:B403 Q402:S403 R404:S407 T408"/>
    <dataValidation allowBlank="1" sqref="A404:H407 A396:B397 Q396:S397 R398:S401 T402 A398:H401 A390:B391 Q390:S391 R392:S395 T396 A392:H395 A384:B385 Q384:S385 R386:S389 T390 A386:H389 A378:B379 Q378:S379 R380:S383 T384 A380:H383 A372:B373 Q372:S373 R374:S377 T378 A374:H377 A366:B367 Q366:S367 R368:S371 T372 A368:H371 A360:B361 Q360:S361 R362:S365 T366 A362:H365 A354:B355 Q354:S355 R356:S359 T360 A356:H359 A348:B349 Q348:S349 R350:S353 T354 A350:H353 A342:B343 Q342:S343 R344:S347 T348 A344:H347 A336:B337 Q336:S337 R338:S341 T342 A338:H341 A330:B331 Q330:S331 R332:S335 T336 A332:H335 A324:B325 Q324:S325 R326:S329 T330 A326:H329 A318:B319 Q318:S319 R320:S323 T324 A320:H323 A312:B313 Q312:S313 R314:S317 T318 A314:H317 A306:B307 Q306:S307 R308:S311 T312 A308:H311 A300:B301 Q300:S301 R302:S305 T306 A302:H305 A294:B295 Q294:S295 R296:S299 C295:P295 C300:P300 A296:H299 A288:B289 Q288:S289 R290:S293 T294 A290:H293 A282:B283 Q282:S283 R284:S287"/>
    <dataValidation allowBlank="1" sqref="T288 A284:H287 A276:B277 Q276:S277 R278:S281 T282 A278:H281 A270:B271 Q270:S271 R272:S275 T276 A272:H275 A264:B265 Q264:S265 R266:S269 T270 A266:H269 A258:B259 Q258:S259 R260:S263 T264 A260:H263 A252:B253 Q252:S253 R254:S257 T258 A254:H257 A246:B247 Q246:S247 R248:S251 T252 A248:H251 A240:B241 Q240:S241 R242:S245 T246 A242:H245 A234:B235 Q234:S235 R236:S239 T240 A236:H239 A228:B229 Q228:S229 R230:S233 T234 A230:H233 A222:B223 Q222:S223 R224:S227 T228 A224:H227 A216:B217 Q216:S217 R218:S221 T222 A218:H221 A210:B211 Q210:S211 R212:S215 T216 A212:H215 A204:B205 Q204:S205 R206:S209 T210 A206:H209 A198:B199 Q198:S199 R200:S203 T204 A200:H203 A192:B193 Q192:S193 R194:S197 T198 A194:H197 A186:B187 Q186:S187 R188:S191 T192 A188:H191 A180:B181 Q180:S181 R182:S185 T186 A182:H185 A174:B175 Q174:S175 R176:S179 T180 A176:H179 A168:B169 Q168:S169 R170:S173 T174 A170:H173 A162:B163 Q162:S163 R164:S167"/>
    <dataValidation allowBlank="1" sqref="T168 A164:H167 A156:B157 Q156:S157 R158:S161 T162 A158:H161 A150:B151 Q150:S151 R152:S155 T156 A152:H155 A144:B145 Q144:S145 R146:S149 T150 A146:H149 A138:B139 Q138:S139 R140:S143 T144 A140:H143 A132:B133 Q132:S133 R134:S137 T138 A134:H137 A126:B127 Q126:S127 R128:S131 T132 A128:H131 A120:B121 Q120:S121 R122:S125 T126 A122:H125 A114:B115 Q114:S115 R116:S119 T120 A116:H119 A108:B109 Q108:S109 R110:S113 T114 A110:H113 A102:B103 Q102:S103 R104:S107 T108 A104:H107 A96:B97 Q96:S97 R98:S101 T102 A98:H101 A90:B91 Q90:S91 R92:S95 T96 A92:H95 A84:B85 Q84:S85 R86:S89 T90 A86:H89 A78:B79 Q78:S79 R80:S83 T84 A80:H83 A72:B73 Q72:S73 R74:S77 T78 A74:H77 A66:B67 K66:S67 R68:S71 K72:P72 A68:H71 A60:B61 K60:S61 R62:S65 T66 A62:H65 U55:IV577 R56:S59 C60:J60 A56:H59 A55:S55"/>
    <dataValidation type="whole" allowBlank="1" sqref="AA3">
      <formula1>3</formula1>
      <formula2>7</formula2>
    </dataValidation>
    <dataValidation type="decimal" operator="lessThan" allowBlank="1" showErrorMessage="1" sqref="T1:T4 T578:T581 T572:T575 T566:T569 T560:T563 T554:T557 T548:T551 T542:T545 T536:T539 T530:T533 T524:T527 T518:T521 T512:T515 T506:T509 T500:T503 T494:T497 T488:T491 T482:T485 T476:T479 T470:T473 T464:T467 T458:T461 T452:T455 T446:T449 T440:T443 T434:T437 T428:T431 T422:T425 T416:T419 T410:T413 T404:T407 T398:T401 T392:T395 T386:T389 T380:T383 T374:T377 T368:T371 T362:T365 T356:T359 T350:T353 T344:T347 T338:T341 T332:T335 T326:T329 T320:T323 T314:T317 T308:T311 T302:T305 T296:T299 T290:T293 T284:T287 T278:T281 T272:T275 T266:T269 T260:T263 T254:T257 T248:T251 T242:T245 T236:T239 T230:T233 T224:T227 T218:T221 T212:T215 T206:T209 T200:T203 T194:T197 T188:T191 T182:T185 T176:T179 T170:T173 T164:T167 T158:T161 T152:T155 T146:T149 T140:T143 T134:T137 T128:T131 T122:T125 T116:T119 T110:T113 T104:T107 T98:T101 T92:T95 T86:T89 T80:T83 T74:T77 T68:T71 T62:T65 T56:T59">
      <formula1>0</formula1>
    </dataValidation>
  </dataValidations>
  <printOptions/>
  <pageMargins left="0.3937007874015748" right="0.3937007874015748" top="0.984251968503937" bottom="0.1968503937007874" header="0.1968503937007874" footer="0.3937007874015748"/>
  <pageSetup horizontalDpi="120" verticalDpi="120" orientation="portrait" paperSize="9" scale="65" r:id="rId3"/>
  <headerFooter alignWithMargins="0">
    <oddFooter>&amp;LОБЯЗАТЕЛЬНАЯ ПРОГРАММА
, результаты&amp;RСтраница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2"/>
  <sheetViews>
    <sheetView zoomScale="75" zoomScaleNormal="75" zoomScalePageLayoutView="0" workbookViewId="0" topLeftCell="A186">
      <selection activeCell="C46" sqref="C46"/>
    </sheetView>
  </sheetViews>
  <sheetFormatPr defaultColWidth="9.125" defaultRowHeight="12.75" outlineLevelRow="3"/>
  <cols>
    <col min="1" max="1" width="5.875" style="126" customWidth="1"/>
    <col min="2" max="2" width="5.375" style="166" customWidth="1"/>
    <col min="3" max="3" width="15.875" style="167" customWidth="1"/>
    <col min="4" max="6" width="5.625" style="167" customWidth="1"/>
    <col min="7" max="7" width="9.625" style="167" customWidth="1"/>
    <col min="8" max="8" width="6.75390625" style="168" customWidth="1"/>
    <col min="9" max="9" width="6.50390625" style="167" customWidth="1"/>
    <col min="10" max="15" width="5.625" style="167" customWidth="1"/>
    <col min="16" max="16" width="6.75390625" style="168" customWidth="1"/>
    <col min="17" max="17" width="2.875" style="167" customWidth="1"/>
    <col min="18" max="18" width="3.625" style="167" customWidth="1"/>
    <col min="19" max="19" width="9.625" style="167" customWidth="1"/>
    <col min="20" max="20" width="9.125" style="167" hidden="1" customWidth="1"/>
    <col min="21" max="21" width="12.00390625" style="169" hidden="1" customWidth="1"/>
    <col min="22" max="22" width="11.125" style="170" bestFit="1" customWidth="1"/>
    <col min="23" max="23" width="9.125" style="171" hidden="1" customWidth="1"/>
    <col min="24" max="25" width="9.125" style="172" hidden="1" customWidth="1"/>
    <col min="26" max="31" width="9.125" style="167" hidden="1" customWidth="1"/>
    <col min="32" max="32" width="9.125" style="167" customWidth="1"/>
    <col min="33" max="16384" width="9.125" style="167" customWidth="1"/>
  </cols>
  <sheetData>
    <row r="1" spans="1:38" s="133" customFormat="1" ht="15" hidden="1" outlineLevel="1">
      <c r="A1" s="131"/>
      <c r="B1" s="132"/>
      <c r="Q1" s="134"/>
      <c r="R1" s="135"/>
      <c r="U1" s="136"/>
      <c r="V1" s="137"/>
      <c r="W1" s="138"/>
      <c r="X1" s="139"/>
      <c r="Y1" s="139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1:38" s="133" customFormat="1" ht="15" hidden="1" outlineLevel="1">
      <c r="A2" s="140"/>
      <c r="B2" s="141" t="s">
        <v>24</v>
      </c>
      <c r="Q2" s="134"/>
      <c r="R2" s="135"/>
      <c r="U2" s="223" t="e">
        <f>INDEX(FIGS_SCORE!RES100,MATCH(Y2,FIGS_SCORE!ID,0))</f>
        <v>#N/A</v>
      </c>
      <c r="V2" s="223" t="e">
        <f>ROUND(U2*FIGS_PART,4)</f>
        <v>#N/A</v>
      </c>
      <c r="W2" s="272" t="e">
        <f>U2</f>
        <v>#N/A</v>
      </c>
      <c r="X2" s="139"/>
      <c r="Y2" s="139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s="133" customFormat="1" ht="15" hidden="1" outlineLevel="1">
      <c r="A3" s="131"/>
      <c r="B3" s="132"/>
      <c r="Q3" s="134"/>
      <c r="R3" s="135"/>
      <c r="U3" s="136"/>
      <c r="V3" s="137"/>
      <c r="W3" s="138"/>
      <c r="X3" s="139"/>
      <c r="Y3" s="139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1:38" s="133" customFormat="1" ht="15" hidden="1" outlineLevel="1">
      <c r="A4" s="131"/>
      <c r="B4" s="132"/>
      <c r="Q4" s="134"/>
      <c r="R4" s="135"/>
      <c r="U4" s="136"/>
      <c r="V4" s="137"/>
      <c r="W4" s="138"/>
      <c r="X4" s="139"/>
      <c r="Y4" s="139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25" s="143" customFormat="1" ht="17.25" collapsed="1">
      <c r="A5" s="241"/>
      <c r="B5" s="242" t="str">
        <f>JUDGESLIST_01</f>
        <v>ОБЯЗАТЕЛЬНАЯ ПРОГРАММА</v>
      </c>
      <c r="C5" s="230"/>
      <c r="D5" s="230"/>
      <c r="E5" s="230"/>
      <c r="F5" s="230"/>
      <c r="G5" s="230"/>
      <c r="H5" s="230"/>
      <c r="I5" s="230"/>
      <c r="J5" s="230"/>
      <c r="K5" s="243" t="s">
        <v>52</v>
      </c>
      <c r="L5" s="230"/>
      <c r="M5" s="230"/>
      <c r="N5" s="241"/>
      <c r="O5" s="230"/>
      <c r="P5" s="230"/>
      <c r="Q5" s="230"/>
      <c r="R5" s="230"/>
      <c r="S5" s="230"/>
      <c r="T5" s="230"/>
      <c r="U5" s="247"/>
      <c r="V5" s="248"/>
      <c r="W5" s="146"/>
      <c r="X5" s="142"/>
      <c r="Y5" s="142"/>
    </row>
    <row r="6" spans="1:25" s="143" customFormat="1" ht="17.25">
      <c r="A6" s="142"/>
      <c r="B6" s="224" t="s">
        <v>0</v>
      </c>
      <c r="C6" s="147"/>
      <c r="E6" s="148"/>
      <c r="F6" s="147"/>
      <c r="G6" s="147"/>
      <c r="H6" s="149"/>
      <c r="I6" s="150"/>
      <c r="J6" s="150"/>
      <c r="K6" s="224" t="s">
        <v>54</v>
      </c>
      <c r="L6" s="150"/>
      <c r="M6" s="150"/>
      <c r="N6" s="142"/>
      <c r="U6" s="144"/>
      <c r="V6" s="145"/>
      <c r="W6" s="146"/>
      <c r="X6" s="142"/>
      <c r="Y6" s="142"/>
    </row>
    <row r="7" spans="1:25" s="143" customFormat="1" ht="17.25">
      <c r="A7" s="142"/>
      <c r="B7" s="151"/>
      <c r="N7" s="152"/>
      <c r="O7" s="143" t="str">
        <f>DATE_TIME_01</f>
        <v>15.02.2019 8.00</v>
      </c>
      <c r="U7" s="144"/>
      <c r="V7" s="145"/>
      <c r="W7" s="146"/>
      <c r="X7" s="142"/>
      <c r="Y7" s="142"/>
    </row>
    <row r="8" spans="1:25" s="143" customFormat="1" ht="17.25">
      <c r="A8" s="142"/>
      <c r="B8" s="151" t="str">
        <f>SETUP!AH4</f>
        <v>Рефери</v>
      </c>
      <c r="C8" s="147"/>
      <c r="D8" s="147"/>
      <c r="F8" s="143" t="str">
        <f>SETUP!$AI$4</f>
        <v>Сенько Л.В.</v>
      </c>
      <c r="G8" s="153"/>
      <c r="H8" s="154"/>
      <c r="K8" s="143">
        <f>SETUP!$AJ$4</f>
        <v>0</v>
      </c>
      <c r="M8" s="149"/>
      <c r="N8" s="155"/>
      <c r="S8" s="156"/>
      <c r="X8" s="142"/>
      <c r="Y8" s="142"/>
    </row>
    <row r="9" spans="1:25" s="143" customFormat="1" ht="17.25">
      <c r="A9" s="142"/>
      <c r="B9" s="151" t="str">
        <f>SETUP!AH5</f>
        <v>Ассистент рефери</v>
      </c>
      <c r="F9" s="143" t="str">
        <f>SETUP!$AI$5</f>
        <v>Чехович Т.И.</v>
      </c>
      <c r="K9" s="143">
        <f>SETUP!$AJ$5</f>
        <v>0</v>
      </c>
      <c r="N9" s="155"/>
      <c r="S9" s="156"/>
      <c r="X9" s="142"/>
      <c r="Y9" s="142"/>
    </row>
    <row r="10" spans="1:25" s="143" customFormat="1" ht="17.25">
      <c r="A10" s="142"/>
      <c r="B10" s="151" t="str">
        <f>SETUP!AH6</f>
        <v>Наблюдатель</v>
      </c>
      <c r="F10" s="143">
        <f>SETUP!$AI$6</f>
        <v>0</v>
      </c>
      <c r="K10" s="143">
        <f>SETUP!$AJ$6</f>
        <v>0</v>
      </c>
      <c r="S10" s="156"/>
      <c r="X10" s="142"/>
      <c r="Y10" s="142"/>
    </row>
    <row r="11" spans="1:25" s="143" customFormat="1" ht="17.25">
      <c r="A11" s="142"/>
      <c r="B11" s="151" t="str">
        <f>SETUP!AH7</f>
        <v>Главный секретарь</v>
      </c>
      <c r="C11" s="147"/>
      <c r="D11" s="147"/>
      <c r="F11" s="143" t="str">
        <f>SETUP!$AI$7</f>
        <v>Платц Е.В.</v>
      </c>
      <c r="G11" s="153"/>
      <c r="H11" s="150"/>
      <c r="I11" s="157"/>
      <c r="K11" s="143">
        <f>SETUP!$AJ$7</f>
        <v>0</v>
      </c>
      <c r="M11" s="149"/>
      <c r="N11" s="142"/>
      <c r="S11" s="156"/>
      <c r="X11" s="142"/>
      <c r="Y11" s="142"/>
    </row>
    <row r="12" spans="1:25" s="143" customFormat="1" ht="17.25">
      <c r="A12" s="142"/>
      <c r="B12" s="158"/>
      <c r="C12" s="147"/>
      <c r="D12" s="147"/>
      <c r="E12" s="153"/>
      <c r="F12" s="147"/>
      <c r="G12" s="159"/>
      <c r="I12" s="149"/>
      <c r="J12" s="150"/>
      <c r="K12" s="150"/>
      <c r="L12" s="150"/>
      <c r="M12" s="149"/>
      <c r="N12" s="142"/>
      <c r="S12" s="156"/>
      <c r="X12" s="142"/>
      <c r="Y12" s="142"/>
    </row>
    <row r="13" spans="1:25" s="143" customFormat="1" ht="15" hidden="1" outlineLevel="1">
      <c r="A13" s="142"/>
      <c r="B13" s="160" t="s">
        <v>42</v>
      </c>
      <c r="C13" s="150"/>
      <c r="D13" s="147"/>
      <c r="E13" s="152"/>
      <c r="F13" s="155"/>
      <c r="H13" s="149"/>
      <c r="K13" s="161" t="s">
        <v>43</v>
      </c>
      <c r="L13" s="150"/>
      <c r="M13" s="149"/>
      <c r="N13" s="149"/>
      <c r="O13" s="149"/>
      <c r="S13" s="156"/>
      <c r="X13" s="142"/>
      <c r="Y13" s="142"/>
    </row>
    <row r="14" spans="1:25" s="162" customFormat="1" ht="15" hidden="1" outlineLevel="1">
      <c r="A14" s="155">
        <v>1</v>
      </c>
      <c r="B14" s="149" t="str">
        <f>SETUP!$AH$16</f>
        <v>Сахарук</v>
      </c>
      <c r="C14" s="150"/>
      <c r="D14" s="150"/>
      <c r="E14" s="150"/>
      <c r="F14" s="149">
        <f>SETUP!$AI$16</f>
        <v>0</v>
      </c>
      <c r="H14" s="143"/>
      <c r="I14" s="143"/>
      <c r="J14" s="149">
        <v>1</v>
      </c>
      <c r="K14" s="149" t="str">
        <f>SETUP!$AH$30</f>
        <v>Коблова</v>
      </c>
      <c r="L14" s="150"/>
      <c r="M14" s="150"/>
      <c r="N14" s="150"/>
      <c r="O14" s="149"/>
      <c r="P14" s="149">
        <f>SETUP!$AI$30</f>
        <v>0</v>
      </c>
      <c r="X14" s="124"/>
      <c r="Y14" s="124"/>
    </row>
    <row r="15" spans="1:25" s="162" customFormat="1" ht="15" hidden="1" outlineLevel="1">
      <c r="A15" s="155">
        <v>2</v>
      </c>
      <c r="B15" s="149" t="str">
        <f>SETUP!$AH$17</f>
        <v>Лебедева</v>
      </c>
      <c r="C15" s="148"/>
      <c r="D15" s="148"/>
      <c r="E15" s="148"/>
      <c r="F15" s="149">
        <f>SETUP!$AI$17</f>
        <v>0</v>
      </c>
      <c r="H15" s="143"/>
      <c r="I15" s="143"/>
      <c r="J15" s="149">
        <v>2</v>
      </c>
      <c r="K15" s="149" t="str">
        <f>SETUP!$AH$31</f>
        <v>Шишко</v>
      </c>
      <c r="L15" s="148"/>
      <c r="M15" s="148"/>
      <c r="N15" s="148"/>
      <c r="O15" s="149"/>
      <c r="P15" s="149">
        <f>SETUP!$AI$31</f>
        <v>0</v>
      </c>
      <c r="X15" s="124"/>
      <c r="Y15" s="124"/>
    </row>
    <row r="16" spans="1:25" s="162" customFormat="1" ht="15" hidden="1" outlineLevel="1">
      <c r="A16" s="155">
        <v>3</v>
      </c>
      <c r="B16" s="149" t="str">
        <f>SETUP!$AH$18</f>
        <v>Третьякова</v>
      </c>
      <c r="C16" s="148"/>
      <c r="D16" s="148"/>
      <c r="E16" s="148"/>
      <c r="F16" s="149">
        <f>SETUP!$AI$18</f>
        <v>0</v>
      </c>
      <c r="H16" s="143"/>
      <c r="I16" s="143"/>
      <c r="J16" s="149">
        <v>3</v>
      </c>
      <c r="K16" s="149" t="str">
        <f>SETUP!$AH$32</f>
        <v>Шкулева</v>
      </c>
      <c r="L16" s="148"/>
      <c r="M16" s="148"/>
      <c r="N16" s="148"/>
      <c r="O16" s="149"/>
      <c r="P16" s="149">
        <f>SETUP!$AI$32</f>
        <v>0</v>
      </c>
      <c r="X16" s="124"/>
      <c r="Y16" s="124"/>
    </row>
    <row r="17" spans="1:25" s="162" customFormat="1" ht="15" hidden="1" outlineLevel="1">
      <c r="A17" s="155">
        <v>4</v>
      </c>
      <c r="B17" s="149" t="str">
        <f>SETUP!$AH$19</f>
        <v>Бичун</v>
      </c>
      <c r="C17" s="148"/>
      <c r="D17" s="148"/>
      <c r="E17" s="148"/>
      <c r="F17" s="149">
        <f>SETUP!$AI$19</f>
        <v>0</v>
      </c>
      <c r="H17" s="143"/>
      <c r="I17" s="143"/>
      <c r="J17" s="149">
        <v>4</v>
      </c>
      <c r="K17" s="149" t="str">
        <f>SETUP!$AH$33</f>
        <v>Гурская</v>
      </c>
      <c r="L17" s="148"/>
      <c r="M17" s="148"/>
      <c r="N17" s="148"/>
      <c r="O17" s="149"/>
      <c r="P17" s="149">
        <f>SETUP!$AI$33</f>
        <v>0</v>
      </c>
      <c r="X17" s="124"/>
      <c r="Y17" s="124"/>
    </row>
    <row r="18" spans="1:25" s="162" customFormat="1" ht="15" hidden="1" outlineLevel="1">
      <c r="A18" s="155">
        <v>5</v>
      </c>
      <c r="B18" s="149" t="str">
        <f>SETUP!$AH$20</f>
        <v>Дехтярь</v>
      </c>
      <c r="C18" s="148"/>
      <c r="D18" s="148"/>
      <c r="E18" s="148"/>
      <c r="F18" s="149">
        <f>SETUP!$AI$20</f>
        <v>0</v>
      </c>
      <c r="H18" s="143"/>
      <c r="I18" s="143"/>
      <c r="J18" s="149">
        <v>5</v>
      </c>
      <c r="K18" s="149" t="str">
        <f>SETUP!$AH$34</f>
        <v>Чехович</v>
      </c>
      <c r="L18" s="148"/>
      <c r="M18" s="148"/>
      <c r="N18" s="148"/>
      <c r="O18" s="149"/>
      <c r="P18" s="149">
        <f>SETUP!$AI$34</f>
        <v>0</v>
      </c>
      <c r="X18" s="124"/>
      <c r="Y18" s="124"/>
    </row>
    <row r="19" spans="1:25" s="162" customFormat="1" ht="15" hidden="1" outlineLevel="3">
      <c r="A19" s="155">
        <v>6</v>
      </c>
      <c r="B19" s="149" t="str">
        <f>SETUP!$AH$21</f>
        <v>Санфирова</v>
      </c>
      <c r="F19" s="149">
        <f>SETUP!$AI$21</f>
        <v>0</v>
      </c>
      <c r="H19" s="123"/>
      <c r="J19" s="149">
        <v>6</v>
      </c>
      <c r="K19" s="149" t="str">
        <f>SETUP!$AH$35</f>
        <v>Денисюк</v>
      </c>
      <c r="P19" s="149">
        <f>SETUP!$AI$35</f>
        <v>0</v>
      </c>
      <c r="X19" s="124"/>
      <c r="Y19" s="124"/>
    </row>
    <row r="20" spans="1:25" s="162" customFormat="1" ht="15" hidden="1" outlineLevel="3">
      <c r="A20" s="155">
        <v>7</v>
      </c>
      <c r="B20" s="149">
        <f>SETUP!$AH$24</f>
        <v>0</v>
      </c>
      <c r="F20" s="149">
        <f>SETUP!$AI$24</f>
        <v>0</v>
      </c>
      <c r="H20" s="123"/>
      <c r="J20" s="149">
        <v>7</v>
      </c>
      <c r="K20" s="149">
        <f>SETUP!$AH$38</f>
        <v>0</v>
      </c>
      <c r="P20" s="149">
        <f>SETUP!$AI$38</f>
        <v>0</v>
      </c>
      <c r="X20" s="124"/>
      <c r="Y20" s="124"/>
    </row>
    <row r="21" spans="1:25" s="162" customFormat="1" ht="15" hidden="1" outlineLevel="1">
      <c r="A21" s="155"/>
      <c r="B21" s="163"/>
      <c r="H21" s="123"/>
      <c r="P21" s="123"/>
      <c r="X21" s="124"/>
      <c r="Y21" s="124"/>
    </row>
    <row r="22" spans="1:25" s="162" customFormat="1" ht="15" hidden="1" outlineLevel="2">
      <c r="A22" s="155"/>
      <c r="B22" s="160" t="s">
        <v>44</v>
      </c>
      <c r="C22" s="150"/>
      <c r="D22" s="147"/>
      <c r="E22" s="152"/>
      <c r="F22" s="155"/>
      <c r="H22" s="149"/>
      <c r="I22" s="143"/>
      <c r="J22" s="143"/>
      <c r="K22" s="161" t="s">
        <v>45</v>
      </c>
      <c r="P22" s="123"/>
      <c r="X22" s="124"/>
      <c r="Y22" s="124"/>
    </row>
    <row r="23" spans="1:25" s="162" customFormat="1" ht="15" hidden="1" outlineLevel="2">
      <c r="A23" s="155">
        <v>1</v>
      </c>
      <c r="B23" s="149">
        <f>SETUP!$AL$16</f>
        <v>0</v>
      </c>
      <c r="C23" s="150"/>
      <c r="D23" s="150"/>
      <c r="E23" s="150"/>
      <c r="F23" s="149">
        <f>SETUP!$AM$16</f>
        <v>0</v>
      </c>
      <c r="H23" s="143"/>
      <c r="I23" s="143"/>
      <c r="J23" s="149">
        <v>1</v>
      </c>
      <c r="K23" s="149">
        <f>SETUP!$AL$30</f>
        <v>0</v>
      </c>
      <c r="P23" s="149">
        <f>SETUP!$AM$30</f>
        <v>0</v>
      </c>
      <c r="X23" s="124"/>
      <c r="Y23" s="124"/>
    </row>
    <row r="24" spans="1:25" s="162" customFormat="1" ht="15" hidden="1" outlineLevel="2">
      <c r="A24" s="155">
        <v>2</v>
      </c>
      <c r="B24" s="149">
        <f>SETUP!$AL$17</f>
        <v>0</v>
      </c>
      <c r="C24" s="148"/>
      <c r="D24" s="148"/>
      <c r="E24" s="148"/>
      <c r="F24" s="149">
        <f>SETUP!$AM$17</f>
        <v>0</v>
      </c>
      <c r="H24" s="143"/>
      <c r="I24" s="143"/>
      <c r="J24" s="149">
        <v>2</v>
      </c>
      <c r="K24" s="149">
        <f>SETUP!$AL$31</f>
        <v>0</v>
      </c>
      <c r="L24" s="164"/>
      <c r="P24" s="149">
        <f>SETUP!$AM$31</f>
        <v>0</v>
      </c>
      <c r="X24" s="124"/>
      <c r="Y24" s="124"/>
    </row>
    <row r="25" spans="1:25" s="162" customFormat="1" ht="15" hidden="1" outlineLevel="2">
      <c r="A25" s="155">
        <v>3</v>
      </c>
      <c r="B25" s="149">
        <f>SETUP!$AL$18</f>
        <v>0</v>
      </c>
      <c r="C25" s="148"/>
      <c r="D25" s="148"/>
      <c r="E25" s="148"/>
      <c r="F25" s="149">
        <f>SETUP!$AM$18</f>
        <v>0</v>
      </c>
      <c r="H25" s="143"/>
      <c r="I25" s="143"/>
      <c r="J25" s="149">
        <v>3</v>
      </c>
      <c r="K25" s="149">
        <f>SETUP!$AL$32</f>
        <v>0</v>
      </c>
      <c r="P25" s="149">
        <f>SETUP!$AM$32</f>
        <v>0</v>
      </c>
      <c r="X25" s="124"/>
      <c r="Y25" s="124"/>
    </row>
    <row r="26" spans="1:25" s="162" customFormat="1" ht="15" hidden="1" outlineLevel="2">
      <c r="A26" s="155">
        <v>4</v>
      </c>
      <c r="B26" s="149">
        <f>SETUP!$AL$19</f>
        <v>0</v>
      </c>
      <c r="C26" s="148"/>
      <c r="D26" s="148"/>
      <c r="E26" s="148"/>
      <c r="F26" s="149">
        <f>SETUP!$AM$19</f>
        <v>0</v>
      </c>
      <c r="H26" s="143"/>
      <c r="I26" s="143"/>
      <c r="J26" s="149">
        <v>4</v>
      </c>
      <c r="K26" s="149">
        <f>SETUP!$AL$33</f>
        <v>0</v>
      </c>
      <c r="P26" s="149">
        <f>SETUP!$AM$33</f>
        <v>0</v>
      </c>
      <c r="X26" s="124"/>
      <c r="Y26" s="124"/>
    </row>
    <row r="27" spans="1:25" s="162" customFormat="1" ht="15" hidden="1" outlineLevel="2">
      <c r="A27" s="155">
        <v>5</v>
      </c>
      <c r="B27" s="149">
        <f>SETUP!$AL$20</f>
        <v>0</v>
      </c>
      <c r="C27" s="148"/>
      <c r="D27" s="148"/>
      <c r="E27" s="148"/>
      <c r="F27" s="149">
        <f>SETUP!$AM$20</f>
        <v>0</v>
      </c>
      <c r="H27" s="143"/>
      <c r="I27" s="143"/>
      <c r="J27" s="149">
        <v>5</v>
      </c>
      <c r="K27" s="149">
        <f>SETUP!$AL$34</f>
        <v>0</v>
      </c>
      <c r="P27" s="149">
        <f>SETUP!$AM$34</f>
        <v>0</v>
      </c>
      <c r="X27" s="124"/>
      <c r="Y27" s="124"/>
    </row>
    <row r="28" spans="1:25" s="162" customFormat="1" ht="15" hidden="1" outlineLevel="3">
      <c r="A28" s="155">
        <v>6</v>
      </c>
      <c r="B28" s="149">
        <f>SETUP!$AL$21</f>
        <v>0</v>
      </c>
      <c r="F28" s="149">
        <f>SETUP!$AM$21</f>
        <v>0</v>
      </c>
      <c r="H28" s="123"/>
      <c r="J28" s="149">
        <v>6</v>
      </c>
      <c r="K28" s="149">
        <f>SETUP!$AL$35</f>
        <v>0</v>
      </c>
      <c r="P28" s="149">
        <f>SETUP!$AM$35</f>
        <v>0</v>
      </c>
      <c r="X28" s="124"/>
      <c r="Y28" s="124"/>
    </row>
    <row r="29" spans="1:25" s="162" customFormat="1" ht="15" hidden="1" outlineLevel="3">
      <c r="A29" s="155">
        <v>7</v>
      </c>
      <c r="B29" s="149">
        <f>SETUP!$AL$24</f>
        <v>0</v>
      </c>
      <c r="F29" s="149">
        <f>SETUP!$AM$24</f>
        <v>0</v>
      </c>
      <c r="H29" s="123"/>
      <c r="J29" s="149">
        <v>7</v>
      </c>
      <c r="K29" s="149">
        <f>SETUP!$AL$38</f>
        <v>0</v>
      </c>
      <c r="P29" s="149">
        <f>SETUP!$AM$38</f>
        <v>0</v>
      </c>
      <c r="X29" s="124"/>
      <c r="Y29" s="124"/>
    </row>
    <row r="30" spans="1:25" s="162" customFormat="1" ht="15" hidden="1" outlineLevel="2">
      <c r="A30" s="124"/>
      <c r="B30" s="163"/>
      <c r="H30" s="123"/>
      <c r="P30" s="123"/>
      <c r="X30" s="124"/>
      <c r="Y30" s="124"/>
    </row>
    <row r="31" spans="1:25" s="127" customFormat="1" ht="15" hidden="1" collapsed="1">
      <c r="A31" s="125"/>
      <c r="B31" s="165"/>
      <c r="H31" s="115"/>
      <c r="P31" s="115"/>
      <c r="W31" s="162"/>
      <c r="X31" s="124"/>
      <c r="Y31" s="124"/>
    </row>
    <row r="32" spans="1:25" s="127" customFormat="1" ht="15" hidden="1">
      <c r="A32" s="125"/>
      <c r="B32" s="165"/>
      <c r="H32" s="115"/>
      <c r="P32" s="115"/>
      <c r="W32" s="162"/>
      <c r="X32" s="124"/>
      <c r="Y32" s="124"/>
    </row>
    <row r="33" spans="1:25" s="127" customFormat="1" ht="15" hidden="1">
      <c r="A33" s="125"/>
      <c r="B33" s="165"/>
      <c r="H33" s="115"/>
      <c r="P33" s="115"/>
      <c r="W33" s="162"/>
      <c r="X33" s="124"/>
      <c r="Y33" s="124"/>
    </row>
    <row r="34" ht="15" hidden="1"/>
    <row r="35" ht="15" hidden="1"/>
    <row r="36" ht="15" hidden="1"/>
    <row r="37" spans="1:25" ht="23.25" customHeight="1">
      <c r="A37" s="167"/>
      <c r="B37" s="173" t="s">
        <v>56</v>
      </c>
      <c r="D37" s="167" t="str">
        <f>CONCATENATE(FIGS_GROUP_NAME," (",FIGS_GROUP,")")</f>
        <v> (2)</v>
      </c>
      <c r="H37" s="167"/>
      <c r="I37" s="174" t="s">
        <v>46</v>
      </c>
      <c r="J37" s="174" t="s">
        <v>47</v>
      </c>
      <c r="K37" s="174" t="s">
        <v>6</v>
      </c>
      <c r="P37" s="167"/>
      <c r="U37" s="167"/>
      <c r="V37" s="167"/>
      <c r="W37" s="167"/>
      <c r="X37" s="167"/>
      <c r="Y37" s="167"/>
    </row>
    <row r="38" spans="1:25" ht="17.25">
      <c r="A38" s="167"/>
      <c r="B38" s="168">
        <f>FIGID1</f>
        <v>423</v>
      </c>
      <c r="C38" s="168" t="str">
        <f>FIGNAME1</f>
        <v>Ariana</v>
      </c>
      <c r="H38" s="167"/>
      <c r="I38" s="175">
        <f>FIGDD1</f>
        <v>2.2</v>
      </c>
      <c r="J38" s="126">
        <f>IF(NOT(ISBLANK(FIGPAN1)),FIGPAN1,"")</f>
        <v>1</v>
      </c>
      <c r="K38" s="126">
        <f>IF(NOT(ISBLANK(FIGSN1)),FIGSN1,"")</f>
        <v>1</v>
      </c>
      <c r="P38" s="167"/>
      <c r="U38" s="167"/>
      <c r="V38" s="167"/>
      <c r="W38" s="167"/>
      <c r="X38" s="167"/>
      <c r="Y38" s="167"/>
    </row>
    <row r="39" spans="1:25" s="127" customFormat="1" ht="17.25">
      <c r="A39" s="125"/>
      <c r="B39" s="165"/>
      <c r="C39" s="168">
        <f>IF(NOT(ISBLANK(FIGNAME1_2)),CONCATENATE("(",FIGNAME1_2,")"),"")</f>
      </c>
      <c r="H39" s="115"/>
      <c r="P39" s="115"/>
      <c r="W39" s="162"/>
      <c r="X39" s="124"/>
      <c r="Y39" s="124"/>
    </row>
    <row r="40" spans="1:25" ht="17.25">
      <c r="A40" s="167"/>
      <c r="B40" s="168">
        <f>FIGID2</f>
        <v>143</v>
      </c>
      <c r="C40" s="168" t="str">
        <f>FIGNAME2</f>
        <v>Rio</v>
      </c>
      <c r="H40" s="167"/>
      <c r="I40" s="175">
        <f>FIGDD2</f>
        <v>3.1</v>
      </c>
      <c r="J40" s="126">
        <f>IF(NOT(ISBLANK(FIGPAN2)),FIGPAN2,"")</f>
        <v>2</v>
      </c>
      <c r="K40" s="126">
        <f>IF(NOT(ISBLANK(FIGSN2)),FIGSN2,"")</f>
        <v>45</v>
      </c>
      <c r="P40" s="167"/>
      <c r="U40" s="167"/>
      <c r="V40" s="167"/>
      <c r="W40" s="167"/>
      <c r="X40" s="167"/>
      <c r="Y40" s="167"/>
    </row>
    <row r="41" spans="1:25" s="127" customFormat="1" ht="17.25">
      <c r="A41" s="125"/>
      <c r="B41" s="165"/>
      <c r="C41" s="168">
        <f>IF(NOT(ISBLANK(FIGNAME2_2)),CONCATENATE("(",FIGNAME2_2,")"),"")</f>
      </c>
      <c r="H41" s="115"/>
      <c r="P41" s="115"/>
      <c r="W41" s="162"/>
      <c r="X41" s="124"/>
      <c r="Y41" s="124"/>
    </row>
    <row r="42" spans="1:25" ht="17.25">
      <c r="A42" s="167"/>
      <c r="B42" s="168" t="str">
        <f>FIGID3</f>
        <v>240a</v>
      </c>
      <c r="C42" s="168" t="str">
        <f>FIGNAME3</f>
        <v>Albatross 1/2 Ywist</v>
      </c>
      <c r="H42" s="167"/>
      <c r="I42" s="175">
        <f>FIGDD3</f>
        <v>2.2</v>
      </c>
      <c r="J42" s="126">
        <f>IF(NOT(ISBLANK(FIGPAN3)),FIGPAN3,"")</f>
        <v>1</v>
      </c>
      <c r="K42" s="126">
        <f>IF(NOT(ISBLANK(FIGSN3)),FIGSN3,"")</f>
        <v>23</v>
      </c>
      <c r="P42" s="167"/>
      <c r="U42" s="167"/>
      <c r="V42" s="167"/>
      <c r="W42" s="167"/>
      <c r="X42" s="167"/>
      <c r="Y42" s="167"/>
    </row>
    <row r="43" spans="1:25" s="127" customFormat="1" ht="17.25">
      <c r="A43" s="125"/>
      <c r="B43" s="165"/>
      <c r="C43" s="168">
        <f>IF(NOT(ISBLANK(FIGNAME3_2)),CONCATENATE("(",FIGNAME3_2,")"),"")</f>
      </c>
      <c r="H43" s="115"/>
      <c r="P43" s="115"/>
      <c r="W43" s="162"/>
      <c r="X43" s="124"/>
      <c r="Y43" s="124"/>
    </row>
    <row r="44" spans="1:25" ht="17.25">
      <c r="A44" s="167"/>
      <c r="B44" s="168">
        <f>FIGID4</f>
        <v>403</v>
      </c>
      <c r="C44" s="168" t="str">
        <f>FIGNAME4</f>
        <v>Swordtail</v>
      </c>
      <c r="H44" s="167"/>
      <c r="I44" s="176">
        <f>FIGDD4</f>
        <v>2.3</v>
      </c>
      <c r="J44" s="126">
        <f>IF(NOT(ISBLANK(FIGPAN4)),FIGPAN4,"")</f>
        <v>2</v>
      </c>
      <c r="K44" s="126">
        <f>IF(NOT(ISBLANK(FIGSN4)),FIGSN4,"")</f>
        <v>67</v>
      </c>
      <c r="P44" s="167"/>
      <c r="U44" s="167"/>
      <c r="V44" s="167"/>
      <c r="W44" s="167"/>
      <c r="X44" s="167"/>
      <c r="Y44" s="167"/>
    </row>
    <row r="45" spans="1:25" ht="18" thickBot="1">
      <c r="A45" s="167"/>
      <c r="B45" s="167"/>
      <c r="C45" s="168">
        <f>IF(NOT(ISBLANK(FIGNAME4_2)),CONCATENATE("(",FIGNAME4_2,")"),"")</f>
      </c>
      <c r="H45" s="167"/>
      <c r="I45" s="177"/>
      <c r="P45" s="167"/>
      <c r="U45" s="167"/>
      <c r="V45" s="167"/>
      <c r="W45" s="167"/>
      <c r="X45" s="167"/>
      <c r="Y45" s="167"/>
    </row>
    <row r="46" spans="1:25" ht="17.25">
      <c r="A46" s="167"/>
      <c r="B46" s="167"/>
      <c r="H46" s="167"/>
      <c r="I46" s="178">
        <f>FIGSDD</f>
        <v>9.8</v>
      </c>
      <c r="P46" s="167"/>
      <c r="U46" s="167"/>
      <c r="V46" s="167"/>
      <c r="W46" s="167"/>
      <c r="X46" s="167"/>
      <c r="Y46" s="167"/>
    </row>
    <row r="47" spans="1:25" ht="15" hidden="1">
      <c r="A47" s="167"/>
      <c r="B47" s="167"/>
      <c r="H47" s="167"/>
      <c r="I47" s="175"/>
      <c r="P47" s="167"/>
      <c r="U47" s="167"/>
      <c r="V47" s="167"/>
      <c r="W47" s="167"/>
      <c r="X47" s="167"/>
      <c r="Y47" s="167"/>
    </row>
    <row r="48" spans="1:25" ht="15" hidden="1">
      <c r="A48" s="167"/>
      <c r="B48" s="167"/>
      <c r="H48" s="167"/>
      <c r="I48" s="175"/>
      <c r="P48" s="167"/>
      <c r="U48" s="167"/>
      <c r="V48" s="167"/>
      <c r="W48" s="167"/>
      <c r="X48" s="167"/>
      <c r="Y48" s="167"/>
    </row>
    <row r="49" spans="1:25" ht="15" hidden="1">
      <c r="A49" s="167"/>
      <c r="B49" s="167"/>
      <c r="H49" s="167"/>
      <c r="I49" s="175"/>
      <c r="P49" s="167"/>
      <c r="U49" s="167"/>
      <c r="V49" s="167"/>
      <c r="W49" s="167"/>
      <c r="X49" s="167"/>
      <c r="Y49" s="167"/>
    </row>
    <row r="50" spans="1:25" s="127" customFormat="1" ht="15" hidden="1">
      <c r="A50" s="125"/>
      <c r="B50" s="165"/>
      <c r="H50" s="115"/>
      <c r="P50" s="115"/>
      <c r="W50" s="162"/>
      <c r="X50" s="124"/>
      <c r="Y50" s="124"/>
    </row>
    <row r="51" spans="1:25" ht="17.25">
      <c r="A51" s="167"/>
      <c r="B51" s="167"/>
      <c r="H51" s="167"/>
      <c r="P51" s="167"/>
      <c r="U51" s="167"/>
      <c r="V51" s="167"/>
      <c r="W51" s="167"/>
      <c r="X51" s="167"/>
      <c r="Y51" s="167"/>
    </row>
    <row r="52" spans="1:40" s="185" customFormat="1" ht="17.25">
      <c r="A52" s="179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81" t="s">
        <v>10</v>
      </c>
      <c r="V52" s="181" t="s">
        <v>10</v>
      </c>
      <c r="W52" s="182"/>
      <c r="X52" s="183"/>
      <c r="Y52" s="183"/>
      <c r="Z52" s="184"/>
      <c r="AA52" s="184"/>
      <c r="AB52" s="184"/>
      <c r="AC52" s="184"/>
      <c r="AD52" s="184"/>
      <c r="AE52" s="184"/>
      <c r="AF52" s="89"/>
      <c r="AG52" s="184"/>
      <c r="AH52" s="184"/>
      <c r="AI52" s="184"/>
      <c r="AJ52" s="184"/>
      <c r="AK52" s="184"/>
      <c r="AL52" s="184"/>
      <c r="AM52" s="184"/>
      <c r="AN52" s="184"/>
    </row>
    <row r="53" spans="1:40" s="185" customFormat="1" ht="18" thickBot="1">
      <c r="A53" s="221" t="s">
        <v>5</v>
      </c>
      <c r="B53" s="187" t="s">
        <v>6</v>
      </c>
      <c r="C53" s="188" t="s">
        <v>33</v>
      </c>
      <c r="D53" s="188"/>
      <c r="E53" s="188"/>
      <c r="F53" s="188"/>
      <c r="G53" s="186" t="s">
        <v>7</v>
      </c>
      <c r="H53" s="186" t="s">
        <v>180</v>
      </c>
      <c r="I53" s="189" t="s">
        <v>32</v>
      </c>
      <c r="J53" s="189"/>
      <c r="K53" s="189"/>
      <c r="L53" s="189"/>
      <c r="M53" s="189"/>
      <c r="N53" s="190"/>
      <c r="O53" s="256" t="s">
        <v>7</v>
      </c>
      <c r="P53" s="186" t="s">
        <v>180</v>
      </c>
      <c r="Q53" s="191"/>
      <c r="R53" s="190"/>
      <c r="S53" s="190"/>
      <c r="T53" s="190"/>
      <c r="U53" s="192">
        <v>1</v>
      </c>
      <c r="V53" s="192">
        <f>FIGS_PART</f>
        <v>1</v>
      </c>
      <c r="W53" s="193" t="s">
        <v>15</v>
      </c>
      <c r="X53" s="194" t="s">
        <v>16</v>
      </c>
      <c r="Y53" s="194" t="s">
        <v>12</v>
      </c>
      <c r="Z53" s="184"/>
      <c r="AA53" s="184"/>
      <c r="AB53" s="184"/>
      <c r="AC53" s="184"/>
      <c r="AD53" s="184"/>
      <c r="AE53" s="184"/>
      <c r="AF53" s="103" t="s">
        <v>27</v>
      </c>
      <c r="AG53" s="184"/>
      <c r="AH53" s="184"/>
      <c r="AI53" s="184"/>
      <c r="AJ53" s="184"/>
      <c r="AK53" s="184"/>
      <c r="AL53" s="184"/>
      <c r="AM53" s="184"/>
      <c r="AN53" s="184"/>
    </row>
    <row r="54" spans="1:40" s="201" customFormat="1" ht="18" thickTop="1">
      <c r="A54" s="195"/>
      <c r="B54" s="196"/>
      <c r="C54" s="197"/>
      <c r="D54" s="197"/>
      <c r="E54" s="197"/>
      <c r="F54" s="197"/>
      <c r="G54" s="197"/>
      <c r="H54" s="197"/>
      <c r="I54" s="198"/>
      <c r="J54" s="198"/>
      <c r="K54" s="198"/>
      <c r="L54" s="199"/>
      <c r="M54" s="200"/>
      <c r="N54" s="200"/>
      <c r="O54" s="200"/>
      <c r="P54" s="200"/>
      <c r="Q54" s="200"/>
      <c r="R54" s="200"/>
      <c r="U54" s="202"/>
      <c r="V54" s="202"/>
      <c r="W54" s="203"/>
      <c r="X54" s="204"/>
      <c r="Y54" s="204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</row>
    <row r="55" spans="1:32" s="115" customFormat="1" ht="21" customHeight="1">
      <c r="A55" s="261">
        <v>1</v>
      </c>
      <c r="B55" s="124">
        <v>76</v>
      </c>
      <c r="C55" s="122" t="s">
        <v>138</v>
      </c>
      <c r="E55" s="118"/>
      <c r="G55" s="252" t="s">
        <v>168</v>
      </c>
      <c r="H55" s="254"/>
      <c r="I55" s="108" t="s">
        <v>176</v>
      </c>
      <c r="K55" s="118"/>
      <c r="M55" s="118"/>
      <c r="N55" s="116"/>
      <c r="P55" s="118"/>
      <c r="Q55" s="130"/>
      <c r="U55" s="223">
        <f>INDEX(FIGS_SCORE!RES100,MATCH(Y55,FIGS_SCORE!ID,0))</f>
        <v>73.5255</v>
      </c>
      <c r="V55" s="223">
        <f aca="true" t="shared" si="0" ref="V55:V86">ROUND(U55*FIGS_PART,4)</f>
        <v>73.5255</v>
      </c>
      <c r="W55" s="272">
        <f aca="true" t="shared" si="1" ref="W55:W86">U55</f>
        <v>73.5255</v>
      </c>
      <c r="X55" s="257">
        <f>[1]!sn_val(B55)</f>
        <v>76</v>
      </c>
      <c r="Y55" s="123">
        <v>72</v>
      </c>
      <c r="AC55" s="168"/>
      <c r="AF55" s="125"/>
    </row>
    <row r="56" spans="1:42" s="113" customFormat="1" ht="21" customHeight="1">
      <c r="A56" s="261">
        <v>2</v>
      </c>
      <c r="B56" s="124">
        <v>74</v>
      </c>
      <c r="C56" s="122" t="s">
        <v>144</v>
      </c>
      <c r="E56" s="118"/>
      <c r="G56" s="252" t="s">
        <v>167</v>
      </c>
      <c r="H56" s="254"/>
      <c r="I56" s="108" t="s">
        <v>176</v>
      </c>
      <c r="J56" s="115"/>
      <c r="K56" s="118"/>
      <c r="L56" s="115"/>
      <c r="M56" s="118"/>
      <c r="N56" s="116"/>
      <c r="O56" s="115"/>
      <c r="P56" s="118"/>
      <c r="Q56" s="130"/>
      <c r="R56" s="115"/>
      <c r="S56" s="115"/>
      <c r="T56" s="115"/>
      <c r="U56" s="223">
        <f>INDEX(FIGS_SCORE!RES100,MATCH(Y56,FIGS_SCORE!ID,0))</f>
        <v>73.0791</v>
      </c>
      <c r="V56" s="223">
        <f t="shared" si="0"/>
        <v>73.0791</v>
      </c>
      <c r="W56" s="272">
        <f t="shared" si="1"/>
        <v>73.0791</v>
      </c>
      <c r="X56" s="257">
        <f>[1]!sn_val(B56)</f>
        <v>74</v>
      </c>
      <c r="Y56" s="123">
        <v>84</v>
      </c>
      <c r="Z56" s="115"/>
      <c r="AA56" s="115"/>
      <c r="AB56" s="115"/>
      <c r="AC56" s="168"/>
      <c r="AD56" s="115"/>
      <c r="AE56" s="115"/>
      <c r="AF56" s="12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</row>
    <row r="57" spans="1:32" s="115" customFormat="1" ht="21" customHeight="1">
      <c r="A57" s="261">
        <v>3</v>
      </c>
      <c r="B57" s="124">
        <v>80</v>
      </c>
      <c r="C57" s="107" t="s">
        <v>142</v>
      </c>
      <c r="D57" s="107"/>
      <c r="E57" s="107"/>
      <c r="F57" s="107"/>
      <c r="G57" s="220" t="s">
        <v>168</v>
      </c>
      <c r="H57" s="253"/>
      <c r="I57" s="108" t="s">
        <v>176</v>
      </c>
      <c r="J57" s="109"/>
      <c r="K57" s="109"/>
      <c r="L57" s="110"/>
      <c r="M57" s="111"/>
      <c r="N57" s="112"/>
      <c r="O57" s="111"/>
      <c r="P57" s="111"/>
      <c r="Q57" s="130"/>
      <c r="U57" s="223">
        <f>INDEX(FIGS_SCORE!RES100,MATCH(Y57,FIGS_SCORE!ID,0))</f>
        <v>72.4209</v>
      </c>
      <c r="V57" s="223">
        <f t="shared" si="0"/>
        <v>72.4209</v>
      </c>
      <c r="W57" s="272">
        <f t="shared" si="1"/>
        <v>72.4209</v>
      </c>
      <c r="X57" s="257">
        <f>[1]!sn_val(B57)</f>
        <v>80</v>
      </c>
      <c r="Y57" s="123">
        <v>45</v>
      </c>
      <c r="AC57" s="168"/>
      <c r="AF57" s="125"/>
    </row>
    <row r="58" spans="1:32" s="115" customFormat="1" ht="21" customHeight="1">
      <c r="A58" s="261">
        <v>4</v>
      </c>
      <c r="B58" s="124">
        <v>88</v>
      </c>
      <c r="C58" s="122" t="s">
        <v>141</v>
      </c>
      <c r="E58" s="118"/>
      <c r="G58" s="252" t="s">
        <v>168</v>
      </c>
      <c r="H58" s="254"/>
      <c r="I58" s="108" t="s">
        <v>176</v>
      </c>
      <c r="J58" s="118"/>
      <c r="K58" s="118"/>
      <c r="L58" s="118"/>
      <c r="M58" s="118"/>
      <c r="N58" s="252"/>
      <c r="O58" s="122"/>
      <c r="P58" s="128"/>
      <c r="Q58" s="130"/>
      <c r="U58" s="223">
        <f>INDEX(FIGS_SCORE!RES100,MATCH(Y58,FIGS_SCORE!ID,0))</f>
        <v>71.3138</v>
      </c>
      <c r="V58" s="223">
        <f t="shared" si="0"/>
        <v>71.3138</v>
      </c>
      <c r="W58" s="272">
        <f t="shared" si="1"/>
        <v>71.3138</v>
      </c>
      <c r="X58" s="257">
        <f>[1]!sn_val(B58)</f>
        <v>88</v>
      </c>
      <c r="Y58" s="123">
        <v>36</v>
      </c>
      <c r="AC58" s="168"/>
      <c r="AF58" s="125"/>
    </row>
    <row r="59" spans="1:32" s="115" customFormat="1" ht="21" customHeight="1">
      <c r="A59" s="261">
        <v>5</v>
      </c>
      <c r="B59" s="124">
        <v>1</v>
      </c>
      <c r="C59" s="129" t="s">
        <v>139</v>
      </c>
      <c r="E59" s="118"/>
      <c r="G59" s="252" t="s">
        <v>168</v>
      </c>
      <c r="H59" s="254"/>
      <c r="I59" s="108" t="s">
        <v>176</v>
      </c>
      <c r="K59" s="118"/>
      <c r="M59" s="118"/>
      <c r="N59" s="116"/>
      <c r="P59" s="118"/>
      <c r="Q59" s="130"/>
      <c r="U59" s="223">
        <f>INDEX(FIGS_SCORE!RES100,MATCH(Y59,FIGS_SCORE!ID,0))</f>
        <v>70.102</v>
      </c>
      <c r="V59" s="223">
        <f t="shared" si="0"/>
        <v>70.102</v>
      </c>
      <c r="W59" s="272">
        <f t="shared" si="1"/>
        <v>70.102</v>
      </c>
      <c r="X59" s="257">
        <f>[1]!sn_val(B59)</f>
        <v>1</v>
      </c>
      <c r="Y59" s="123">
        <v>47</v>
      </c>
      <c r="AC59" s="168"/>
      <c r="AF59" s="125"/>
    </row>
    <row r="60" spans="1:32" s="115" customFormat="1" ht="21" customHeight="1">
      <c r="A60" s="261">
        <v>6</v>
      </c>
      <c r="B60" s="124">
        <v>82</v>
      </c>
      <c r="C60" s="129" t="s">
        <v>143</v>
      </c>
      <c r="D60" s="113"/>
      <c r="E60" s="107"/>
      <c r="F60" s="113"/>
      <c r="G60" s="220" t="s">
        <v>168</v>
      </c>
      <c r="H60" s="253"/>
      <c r="I60" s="108" t="s">
        <v>176</v>
      </c>
      <c r="K60" s="118"/>
      <c r="M60" s="118"/>
      <c r="N60" s="116"/>
      <c r="P60" s="118"/>
      <c r="Q60" s="130"/>
      <c r="U60" s="223">
        <f>INDEX(FIGS_SCORE!RES100,MATCH(Y60,FIGS_SCORE!ID,0))</f>
        <v>69.9388</v>
      </c>
      <c r="V60" s="223">
        <f t="shared" si="0"/>
        <v>69.9388</v>
      </c>
      <c r="W60" s="272">
        <f t="shared" si="1"/>
        <v>69.9388</v>
      </c>
      <c r="X60" s="257">
        <f>[1]!sn_val(B60)</f>
        <v>82</v>
      </c>
      <c r="Y60" s="123">
        <v>23</v>
      </c>
      <c r="AC60" s="168"/>
      <c r="AF60" s="125"/>
    </row>
    <row r="61" spans="1:42" s="113" customFormat="1" ht="21" customHeight="1">
      <c r="A61" s="261">
        <v>7</v>
      </c>
      <c r="B61" s="124">
        <v>73</v>
      </c>
      <c r="C61" s="122" t="s">
        <v>146</v>
      </c>
      <c r="D61" s="115"/>
      <c r="E61" s="118"/>
      <c r="F61" s="115"/>
      <c r="G61" s="252" t="s">
        <v>167</v>
      </c>
      <c r="H61" s="254"/>
      <c r="I61" s="108" t="s">
        <v>176</v>
      </c>
      <c r="J61" s="115"/>
      <c r="K61" s="118"/>
      <c r="L61" s="115"/>
      <c r="M61" s="118"/>
      <c r="N61" s="116"/>
      <c r="O61" s="115"/>
      <c r="P61" s="118"/>
      <c r="Q61" s="119"/>
      <c r="R61" s="115"/>
      <c r="S61" s="115"/>
      <c r="T61" s="115"/>
      <c r="U61" s="223">
        <f>INDEX(FIGS_SCORE!RES100,MATCH(Y61,FIGS_SCORE!ID,0))</f>
        <v>69.6199</v>
      </c>
      <c r="V61" s="223">
        <f t="shared" si="0"/>
        <v>69.6199</v>
      </c>
      <c r="W61" s="272">
        <f t="shared" si="1"/>
        <v>69.6199</v>
      </c>
      <c r="X61" s="257">
        <f>[1]!sn_val(B61)</f>
        <v>73</v>
      </c>
      <c r="Y61" s="123">
        <v>57</v>
      </c>
      <c r="Z61" s="115"/>
      <c r="AA61" s="115"/>
      <c r="AB61" s="115"/>
      <c r="AC61" s="168"/>
      <c r="AD61" s="115"/>
      <c r="AE61" s="115"/>
      <c r="AF61" s="12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</row>
    <row r="62" spans="1:32" s="115" customFormat="1" ht="21" customHeight="1">
      <c r="A62" s="261">
        <v>8</v>
      </c>
      <c r="B62" s="124">
        <v>78</v>
      </c>
      <c r="C62" s="122" t="s">
        <v>140</v>
      </c>
      <c r="E62" s="118"/>
      <c r="G62" s="252" t="s">
        <v>168</v>
      </c>
      <c r="H62" s="254"/>
      <c r="I62" s="108" t="s">
        <v>176</v>
      </c>
      <c r="J62" s="118"/>
      <c r="K62" s="118"/>
      <c r="L62" s="118"/>
      <c r="M62" s="118"/>
      <c r="N62" s="252"/>
      <c r="O62" s="122"/>
      <c r="P62" s="128"/>
      <c r="Q62" s="130"/>
      <c r="U62" s="223">
        <f>INDEX(FIGS_SCORE!RES100,MATCH(Y62,FIGS_SCORE!ID,0))</f>
        <v>69.0459</v>
      </c>
      <c r="V62" s="223">
        <f t="shared" si="0"/>
        <v>69.0459</v>
      </c>
      <c r="W62" s="272">
        <f t="shared" si="1"/>
        <v>69.0459</v>
      </c>
      <c r="X62" s="257">
        <f>[1]!sn_val(B62)</f>
        <v>78</v>
      </c>
      <c r="Y62" s="123">
        <v>62</v>
      </c>
      <c r="AC62" s="168"/>
      <c r="AF62" s="125"/>
    </row>
    <row r="63" spans="1:32" s="115" customFormat="1" ht="21" customHeight="1">
      <c r="A63" s="261">
        <v>9</v>
      </c>
      <c r="B63" s="124">
        <v>86</v>
      </c>
      <c r="C63" s="122" t="s">
        <v>148</v>
      </c>
      <c r="E63" s="118"/>
      <c r="G63" s="252" t="s">
        <v>167</v>
      </c>
      <c r="H63" s="254"/>
      <c r="I63" s="108" t="s">
        <v>176</v>
      </c>
      <c r="K63" s="118"/>
      <c r="M63" s="118"/>
      <c r="N63" s="116"/>
      <c r="P63" s="118"/>
      <c r="Q63" s="119"/>
      <c r="U63" s="223">
        <f>INDEX(FIGS_SCORE!RES100,MATCH(Y63,FIGS_SCORE!ID,0))</f>
        <v>68.7908</v>
      </c>
      <c r="V63" s="223">
        <f t="shared" si="0"/>
        <v>68.7908</v>
      </c>
      <c r="W63" s="272">
        <f t="shared" si="1"/>
        <v>68.7908</v>
      </c>
      <c r="X63" s="257">
        <f>[1]!sn_val(B63)</f>
        <v>86</v>
      </c>
      <c r="Y63" s="123">
        <v>82</v>
      </c>
      <c r="AC63" s="168"/>
      <c r="AF63" s="125"/>
    </row>
    <row r="64" spans="1:32" s="115" customFormat="1" ht="21" customHeight="1">
      <c r="A64" s="261">
        <v>10</v>
      </c>
      <c r="B64" s="124">
        <v>83</v>
      </c>
      <c r="C64" s="122" t="s">
        <v>145</v>
      </c>
      <c r="E64" s="118"/>
      <c r="G64" s="252" t="s">
        <v>167</v>
      </c>
      <c r="H64" s="254"/>
      <c r="I64" s="108" t="s">
        <v>176</v>
      </c>
      <c r="K64" s="118"/>
      <c r="M64" s="118"/>
      <c r="N64" s="116"/>
      <c r="P64" s="118"/>
      <c r="Q64" s="130"/>
      <c r="U64" s="223">
        <f>INDEX(FIGS_SCORE!RES100,MATCH(Y64,FIGS_SCORE!ID,0))</f>
        <v>68.7347</v>
      </c>
      <c r="V64" s="223">
        <f t="shared" si="0"/>
        <v>68.7347</v>
      </c>
      <c r="W64" s="272">
        <f t="shared" si="1"/>
        <v>68.7347</v>
      </c>
      <c r="X64" s="257">
        <f>[1]!sn_val(B64)</f>
        <v>83</v>
      </c>
      <c r="Y64" s="123">
        <v>39</v>
      </c>
      <c r="AC64" s="168"/>
      <c r="AF64" s="125"/>
    </row>
    <row r="65" spans="1:32" s="115" customFormat="1" ht="21" customHeight="1">
      <c r="A65" s="261">
        <v>11</v>
      </c>
      <c r="B65" s="124">
        <v>36</v>
      </c>
      <c r="C65" s="122" t="s">
        <v>130</v>
      </c>
      <c r="E65" s="118"/>
      <c r="G65" s="252" t="s">
        <v>169</v>
      </c>
      <c r="H65" s="254"/>
      <c r="I65" s="108" t="s">
        <v>177</v>
      </c>
      <c r="K65" s="118"/>
      <c r="M65" s="118"/>
      <c r="N65" s="116"/>
      <c r="P65" s="118"/>
      <c r="Q65" s="119"/>
      <c r="U65" s="223">
        <f>INDEX(FIGS_SCORE!RES100,MATCH(Y65,FIGS_SCORE!ID,0))</f>
        <v>68.4235</v>
      </c>
      <c r="V65" s="223">
        <f t="shared" si="0"/>
        <v>68.4235</v>
      </c>
      <c r="W65" s="272">
        <f t="shared" si="1"/>
        <v>68.4235</v>
      </c>
      <c r="X65" s="257">
        <f>[1]!sn_val(B65)</f>
        <v>36</v>
      </c>
      <c r="Y65" s="123">
        <v>21</v>
      </c>
      <c r="AC65" s="168"/>
      <c r="AF65" s="125"/>
    </row>
    <row r="66" spans="1:32" s="115" customFormat="1" ht="21" customHeight="1">
      <c r="A66" s="261">
        <v>12</v>
      </c>
      <c r="B66" s="124">
        <v>31</v>
      </c>
      <c r="C66" s="122" t="s">
        <v>132</v>
      </c>
      <c r="E66" s="118"/>
      <c r="G66" s="252" t="s">
        <v>170</v>
      </c>
      <c r="H66" s="254"/>
      <c r="I66" s="108" t="s">
        <v>175</v>
      </c>
      <c r="K66" s="119"/>
      <c r="M66" s="122"/>
      <c r="N66" s="116"/>
      <c r="P66" s="118"/>
      <c r="Q66" s="119"/>
      <c r="U66" s="223">
        <f>INDEX(FIGS_SCORE!RES100,MATCH(Y66,FIGS_SCORE!ID,0))</f>
        <v>68.3878</v>
      </c>
      <c r="V66" s="223">
        <f t="shared" si="0"/>
        <v>68.3878</v>
      </c>
      <c r="W66" s="272">
        <f t="shared" si="1"/>
        <v>68.3878</v>
      </c>
      <c r="X66" s="257">
        <f>[1]!sn_val(B66)</f>
        <v>31</v>
      </c>
      <c r="Y66" s="123">
        <v>30</v>
      </c>
      <c r="AC66" s="168"/>
      <c r="AF66" s="125"/>
    </row>
    <row r="67" spans="1:32" s="115" customFormat="1" ht="21" customHeight="1">
      <c r="A67" s="261">
        <v>13</v>
      </c>
      <c r="B67" s="124">
        <v>84</v>
      </c>
      <c r="C67" s="118" t="s">
        <v>147</v>
      </c>
      <c r="E67" s="118"/>
      <c r="G67" s="252" t="s">
        <v>168</v>
      </c>
      <c r="H67" s="254"/>
      <c r="I67" s="108" t="s">
        <v>176</v>
      </c>
      <c r="J67" s="118"/>
      <c r="K67" s="118"/>
      <c r="L67" s="118"/>
      <c r="M67" s="118"/>
      <c r="N67" s="252"/>
      <c r="O67" s="122"/>
      <c r="P67" s="128"/>
      <c r="Q67" s="119"/>
      <c r="U67" s="223">
        <f>INDEX(FIGS_SCORE!RES100,MATCH(Y67,FIGS_SCORE!ID,0))</f>
        <v>67.0485</v>
      </c>
      <c r="V67" s="223">
        <f t="shared" si="0"/>
        <v>67.0485</v>
      </c>
      <c r="W67" s="272">
        <f t="shared" si="1"/>
        <v>67.0485</v>
      </c>
      <c r="X67" s="257">
        <f>[1]!sn_val(B67)</f>
        <v>84</v>
      </c>
      <c r="Y67" s="123">
        <v>68</v>
      </c>
      <c r="AC67" s="168"/>
      <c r="AF67" s="125"/>
    </row>
    <row r="68" spans="1:32" s="115" customFormat="1" ht="21" customHeight="1">
      <c r="A68" s="261">
        <v>14</v>
      </c>
      <c r="B68" s="124">
        <v>5</v>
      </c>
      <c r="C68" s="122" t="s">
        <v>125</v>
      </c>
      <c r="D68" s="118"/>
      <c r="E68" s="118"/>
      <c r="F68" s="118"/>
      <c r="G68" s="252" t="s">
        <v>170</v>
      </c>
      <c r="H68" s="255"/>
      <c r="I68" s="108" t="s">
        <v>175</v>
      </c>
      <c r="J68" s="129"/>
      <c r="N68" s="125"/>
      <c r="P68" s="128"/>
      <c r="Q68" s="119"/>
      <c r="U68" s="223">
        <f>INDEX(FIGS_SCORE!RES100,MATCH(Y68,FIGS_SCORE!ID,0))</f>
        <v>66.3776</v>
      </c>
      <c r="V68" s="223">
        <f t="shared" si="0"/>
        <v>66.3776</v>
      </c>
      <c r="W68" s="272">
        <f t="shared" si="1"/>
        <v>66.3776</v>
      </c>
      <c r="X68" s="257">
        <f>[1]!sn_val(B68)</f>
        <v>5</v>
      </c>
      <c r="Y68" s="123">
        <v>9</v>
      </c>
      <c r="AC68" s="168"/>
      <c r="AF68" s="125"/>
    </row>
    <row r="69" spans="1:32" s="115" customFormat="1" ht="21" customHeight="1">
      <c r="A69" s="261">
        <v>15</v>
      </c>
      <c r="B69" s="124">
        <v>7</v>
      </c>
      <c r="C69" s="122" t="s">
        <v>137</v>
      </c>
      <c r="E69" s="118"/>
      <c r="G69" s="252" t="s">
        <v>169</v>
      </c>
      <c r="H69" s="254"/>
      <c r="I69" s="108" t="s">
        <v>175</v>
      </c>
      <c r="K69" s="118"/>
      <c r="M69" s="118"/>
      <c r="N69" s="116"/>
      <c r="P69" s="118"/>
      <c r="Q69" s="130"/>
      <c r="U69" s="223">
        <f>INDEX(FIGS_SCORE!RES100,MATCH(Y69,FIGS_SCORE!ID,0))</f>
        <v>65.7602</v>
      </c>
      <c r="V69" s="223">
        <f t="shared" si="0"/>
        <v>65.7602</v>
      </c>
      <c r="W69" s="272">
        <f t="shared" si="1"/>
        <v>65.7602</v>
      </c>
      <c r="X69" s="257">
        <f>[1]!sn_val(B69)</f>
        <v>7</v>
      </c>
      <c r="Y69" s="123">
        <v>87</v>
      </c>
      <c r="AC69" s="168"/>
      <c r="AF69" s="125"/>
    </row>
    <row r="70" spans="1:32" s="115" customFormat="1" ht="21" customHeight="1">
      <c r="A70" s="261">
        <v>16</v>
      </c>
      <c r="B70" s="124">
        <v>43</v>
      </c>
      <c r="C70" s="129" t="s">
        <v>149</v>
      </c>
      <c r="E70" s="118"/>
      <c r="G70" s="252" t="s">
        <v>168</v>
      </c>
      <c r="H70" s="254"/>
      <c r="I70" s="108" t="s">
        <v>177</v>
      </c>
      <c r="K70" s="118"/>
      <c r="M70" s="118"/>
      <c r="N70" s="116"/>
      <c r="P70" s="118"/>
      <c r="Q70" s="119"/>
      <c r="U70" s="223">
        <f>INDEX(FIGS_SCORE!RES100,MATCH(Y70,FIGS_SCORE!ID,0))</f>
        <v>65.4796</v>
      </c>
      <c r="V70" s="223">
        <f t="shared" si="0"/>
        <v>65.4796</v>
      </c>
      <c r="W70" s="272">
        <f t="shared" si="1"/>
        <v>65.4796</v>
      </c>
      <c r="X70" s="257">
        <f>[1]!sn_val(B70)</f>
        <v>43</v>
      </c>
      <c r="Y70" s="123">
        <v>28</v>
      </c>
      <c r="AC70" s="168"/>
      <c r="AF70" s="125"/>
    </row>
    <row r="71" spans="1:32" s="115" customFormat="1" ht="21" customHeight="1">
      <c r="A71" s="261">
        <v>17</v>
      </c>
      <c r="B71" s="124">
        <v>48</v>
      </c>
      <c r="C71" s="122" t="s">
        <v>152</v>
      </c>
      <c r="E71" s="118"/>
      <c r="G71" s="252" t="s">
        <v>167</v>
      </c>
      <c r="H71" s="254"/>
      <c r="I71" s="108" t="s">
        <v>177</v>
      </c>
      <c r="K71" s="118"/>
      <c r="M71" s="118"/>
      <c r="N71" s="116"/>
      <c r="P71" s="118"/>
      <c r="Q71" s="119"/>
      <c r="U71" s="223">
        <f>INDEX(FIGS_SCORE!RES100,MATCH(Y71,FIGS_SCORE!ID,0))</f>
        <v>64.7526</v>
      </c>
      <c r="V71" s="223">
        <f t="shared" si="0"/>
        <v>64.7526</v>
      </c>
      <c r="W71" s="272">
        <f t="shared" si="1"/>
        <v>64.7526</v>
      </c>
      <c r="X71" s="257">
        <f>[1]!sn_val(B71)</f>
        <v>48</v>
      </c>
      <c r="Y71" s="123">
        <v>42</v>
      </c>
      <c r="AC71" s="168"/>
      <c r="AF71" s="125"/>
    </row>
    <row r="72" spans="1:32" s="115" customFormat="1" ht="21" customHeight="1">
      <c r="A72" s="261">
        <v>18</v>
      </c>
      <c r="B72" s="124">
        <v>25</v>
      </c>
      <c r="C72" s="122" t="s">
        <v>128</v>
      </c>
      <c r="E72" s="118"/>
      <c r="G72" s="252" t="s">
        <v>169</v>
      </c>
      <c r="H72" s="254"/>
      <c r="I72" s="108" t="s">
        <v>175</v>
      </c>
      <c r="K72" s="119"/>
      <c r="M72" s="122"/>
      <c r="N72" s="116"/>
      <c r="P72" s="118"/>
      <c r="Q72" s="119"/>
      <c r="U72" s="223">
        <f>INDEX(FIGS_SCORE!RES100,MATCH(Y72,FIGS_SCORE!ID,0))</f>
        <v>64.5434</v>
      </c>
      <c r="V72" s="223">
        <f t="shared" si="0"/>
        <v>64.5434</v>
      </c>
      <c r="W72" s="272">
        <f t="shared" si="1"/>
        <v>64.5434</v>
      </c>
      <c r="X72" s="257">
        <f>[1]!sn_val(B72)</f>
        <v>25</v>
      </c>
      <c r="Y72" s="123">
        <v>15</v>
      </c>
      <c r="AC72" s="168"/>
      <c r="AF72" s="125"/>
    </row>
    <row r="73" spans="1:32" s="115" customFormat="1" ht="21" customHeight="1">
      <c r="A73" s="261">
        <v>19</v>
      </c>
      <c r="B73" s="124">
        <v>14</v>
      </c>
      <c r="C73" s="129" t="s">
        <v>113</v>
      </c>
      <c r="E73" s="118"/>
      <c r="G73" s="252" t="s">
        <v>168</v>
      </c>
      <c r="H73" s="254"/>
      <c r="I73" s="108" t="s">
        <v>174</v>
      </c>
      <c r="K73" s="118"/>
      <c r="M73" s="118"/>
      <c r="N73" s="116"/>
      <c r="P73" s="118"/>
      <c r="Q73" s="130"/>
      <c r="U73" s="223">
        <f>INDEX(FIGS_SCORE!RES100,MATCH(Y73,FIGS_SCORE!ID,0))</f>
        <v>63.648</v>
      </c>
      <c r="V73" s="223">
        <f t="shared" si="0"/>
        <v>63.648</v>
      </c>
      <c r="W73" s="272">
        <f t="shared" si="1"/>
        <v>63.648</v>
      </c>
      <c r="X73" s="257">
        <f>[1]!sn_val(B73)</f>
        <v>14</v>
      </c>
      <c r="Y73" s="123">
        <v>65</v>
      </c>
      <c r="AC73" s="168"/>
      <c r="AF73" s="125"/>
    </row>
    <row r="74" spans="1:32" s="115" customFormat="1" ht="21" customHeight="1">
      <c r="A74" s="261">
        <v>20</v>
      </c>
      <c r="B74" s="124">
        <v>9</v>
      </c>
      <c r="C74" s="122" t="s">
        <v>114</v>
      </c>
      <c r="E74" s="118"/>
      <c r="G74" s="252" t="s">
        <v>169</v>
      </c>
      <c r="H74" s="254"/>
      <c r="I74" s="108" t="s">
        <v>174</v>
      </c>
      <c r="J74" s="118"/>
      <c r="K74" s="130"/>
      <c r="L74" s="122"/>
      <c r="M74" s="122"/>
      <c r="N74" s="117"/>
      <c r="P74" s="122"/>
      <c r="Q74" s="130"/>
      <c r="U74" s="223">
        <f>INDEX(FIGS_SCORE!RES100,MATCH(Y74,FIGS_SCORE!ID,0))</f>
        <v>63.6173</v>
      </c>
      <c r="V74" s="223">
        <f t="shared" si="0"/>
        <v>63.6173</v>
      </c>
      <c r="W74" s="272">
        <f t="shared" si="1"/>
        <v>63.6173</v>
      </c>
      <c r="X74" s="257">
        <f>[1]!sn_val(B74)</f>
        <v>9</v>
      </c>
      <c r="Y74" s="123">
        <v>46</v>
      </c>
      <c r="AC74" s="168"/>
      <c r="AF74" s="125"/>
    </row>
    <row r="75" spans="1:32" s="115" customFormat="1" ht="21" customHeight="1">
      <c r="A75" s="261">
        <v>21</v>
      </c>
      <c r="B75" s="124">
        <v>39</v>
      </c>
      <c r="C75" s="122" t="s">
        <v>129</v>
      </c>
      <c r="E75" s="118"/>
      <c r="G75" s="252" t="s">
        <v>170</v>
      </c>
      <c r="H75" s="254"/>
      <c r="I75" s="108" t="s">
        <v>175</v>
      </c>
      <c r="K75" s="118"/>
      <c r="M75" s="122"/>
      <c r="N75" s="116"/>
      <c r="P75" s="118"/>
      <c r="Q75" s="119"/>
      <c r="U75" s="223">
        <f>INDEX(FIGS_SCORE!RES100,MATCH(Y75,FIGS_SCORE!ID,0))</f>
        <v>62.9898</v>
      </c>
      <c r="V75" s="223">
        <f t="shared" si="0"/>
        <v>62.9898</v>
      </c>
      <c r="W75" s="272">
        <f t="shared" si="1"/>
        <v>62.9898</v>
      </c>
      <c r="X75" s="257">
        <f>[1]!sn_val(B75)</f>
        <v>39</v>
      </c>
      <c r="Y75" s="123">
        <v>19</v>
      </c>
      <c r="AC75" s="168"/>
      <c r="AF75" s="125"/>
    </row>
    <row r="76" spans="1:32" s="115" customFormat="1" ht="21" customHeight="1">
      <c r="A76" s="261">
        <v>22</v>
      </c>
      <c r="B76" s="124">
        <v>11</v>
      </c>
      <c r="C76" s="122" t="s">
        <v>127</v>
      </c>
      <c r="E76" s="118"/>
      <c r="G76" s="252" t="s">
        <v>167</v>
      </c>
      <c r="H76" s="254"/>
      <c r="I76" s="108" t="s">
        <v>177</v>
      </c>
      <c r="K76" s="118"/>
      <c r="M76" s="118"/>
      <c r="N76" s="116"/>
      <c r="P76" s="118"/>
      <c r="Q76" s="119"/>
      <c r="U76" s="223">
        <f>INDEX(FIGS_SCORE!RES100,MATCH(Y76,FIGS_SCORE!ID,0))</f>
        <v>61.6582</v>
      </c>
      <c r="V76" s="223">
        <f t="shared" si="0"/>
        <v>61.6582</v>
      </c>
      <c r="W76" s="272">
        <f t="shared" si="1"/>
        <v>61.6582</v>
      </c>
      <c r="X76" s="257">
        <f>[1]!sn_val(B76)</f>
        <v>11</v>
      </c>
      <c r="Y76" s="123">
        <v>13</v>
      </c>
      <c r="AC76" s="168"/>
      <c r="AF76" s="125"/>
    </row>
    <row r="77" spans="1:32" s="115" customFormat="1" ht="21" customHeight="1">
      <c r="A77" s="261">
        <v>23</v>
      </c>
      <c r="B77" s="124">
        <v>10</v>
      </c>
      <c r="C77" s="122" t="s">
        <v>135</v>
      </c>
      <c r="E77" s="118"/>
      <c r="G77" s="252" t="s">
        <v>169</v>
      </c>
      <c r="H77" s="254"/>
      <c r="I77" s="108" t="s">
        <v>175</v>
      </c>
      <c r="K77" s="118"/>
      <c r="M77" s="118"/>
      <c r="N77" s="116"/>
      <c r="P77" s="118"/>
      <c r="Q77" s="119"/>
      <c r="U77" s="223">
        <f>INDEX(FIGS_SCORE!RES100,MATCH(Y77,FIGS_SCORE!ID,0))</f>
        <v>61.5408</v>
      </c>
      <c r="V77" s="223">
        <f t="shared" si="0"/>
        <v>61.5408</v>
      </c>
      <c r="W77" s="272">
        <f t="shared" si="1"/>
        <v>61.5408</v>
      </c>
      <c r="X77" s="257">
        <f>[1]!sn_val(B77)</f>
        <v>10</v>
      </c>
      <c r="Y77" s="123">
        <v>49</v>
      </c>
      <c r="AC77" s="168"/>
      <c r="AF77" s="125"/>
    </row>
    <row r="78" spans="1:32" s="115" customFormat="1" ht="21" customHeight="1">
      <c r="A78" s="261">
        <v>24</v>
      </c>
      <c r="B78" s="124">
        <v>67</v>
      </c>
      <c r="C78" s="122" t="s">
        <v>112</v>
      </c>
      <c r="E78" s="118"/>
      <c r="G78" s="252" t="s">
        <v>168</v>
      </c>
      <c r="H78" s="254"/>
      <c r="I78" s="108" t="s">
        <v>174</v>
      </c>
      <c r="K78" s="118"/>
      <c r="M78" s="118"/>
      <c r="N78" s="116"/>
      <c r="P78" s="118"/>
      <c r="Q78" s="119"/>
      <c r="U78" s="223">
        <f>INDEX(FIGS_SCORE!RES100,MATCH(Y78,FIGS_SCORE!ID,0))</f>
        <v>61.3801</v>
      </c>
      <c r="V78" s="223">
        <f t="shared" si="0"/>
        <v>61.3801</v>
      </c>
      <c r="W78" s="272">
        <f t="shared" si="1"/>
        <v>61.3801</v>
      </c>
      <c r="X78" s="257">
        <f>[1]!sn_val(B78)</f>
        <v>67</v>
      </c>
      <c r="Y78" s="123">
        <v>35</v>
      </c>
      <c r="AC78" s="168"/>
      <c r="AF78" s="125"/>
    </row>
    <row r="79" spans="1:32" s="115" customFormat="1" ht="21" customHeight="1">
      <c r="A79" s="261">
        <v>25</v>
      </c>
      <c r="B79" s="124">
        <v>22</v>
      </c>
      <c r="C79" s="118" t="s">
        <v>134</v>
      </c>
      <c r="E79" s="118"/>
      <c r="G79" s="252" t="s">
        <v>167</v>
      </c>
      <c r="H79" s="254"/>
      <c r="I79" s="108" t="s">
        <v>177</v>
      </c>
      <c r="J79" s="118"/>
      <c r="K79" s="118"/>
      <c r="L79" s="118"/>
      <c r="M79" s="118"/>
      <c r="N79" s="252"/>
      <c r="O79" s="122"/>
      <c r="P79" s="128"/>
      <c r="Q79" s="119"/>
      <c r="U79" s="223">
        <f>INDEX(FIGS_SCORE!RES100,MATCH(Y79,FIGS_SCORE!ID,0))</f>
        <v>61.3061</v>
      </c>
      <c r="V79" s="223">
        <f t="shared" si="0"/>
        <v>61.3061</v>
      </c>
      <c r="W79" s="272">
        <f t="shared" si="1"/>
        <v>61.3061</v>
      </c>
      <c r="X79" s="257">
        <f>[1]!sn_val(B79)</f>
        <v>22</v>
      </c>
      <c r="Y79" s="123">
        <v>56</v>
      </c>
      <c r="AC79" s="168"/>
      <c r="AF79" s="125"/>
    </row>
    <row r="80" spans="1:32" s="115" customFormat="1" ht="21" customHeight="1">
      <c r="A80" s="261">
        <v>26</v>
      </c>
      <c r="B80" s="124">
        <v>56</v>
      </c>
      <c r="C80" s="122" t="s">
        <v>124</v>
      </c>
      <c r="E80" s="118"/>
      <c r="G80" s="252" t="s">
        <v>170</v>
      </c>
      <c r="H80" s="254"/>
      <c r="I80" s="108" t="s">
        <v>175</v>
      </c>
      <c r="J80" s="118"/>
      <c r="K80" s="118"/>
      <c r="L80" s="118"/>
      <c r="M80" s="118"/>
      <c r="N80" s="252"/>
      <c r="O80" s="122"/>
      <c r="P80" s="128"/>
      <c r="Q80" s="119"/>
      <c r="U80" s="223">
        <f>INDEX(FIGS_SCORE!RES100,MATCH(Y80,FIGS_SCORE!ID,0))</f>
        <v>60.727</v>
      </c>
      <c r="V80" s="223">
        <f t="shared" si="0"/>
        <v>60.727</v>
      </c>
      <c r="W80" s="272">
        <f t="shared" si="1"/>
        <v>60.727</v>
      </c>
      <c r="X80" s="257">
        <f>[1]!sn_val(B80)</f>
        <v>56</v>
      </c>
      <c r="Y80" s="123">
        <v>4</v>
      </c>
      <c r="AC80" s="168"/>
      <c r="AF80" s="125"/>
    </row>
    <row r="81" spans="1:42" s="115" customFormat="1" ht="21" customHeight="1">
      <c r="A81" s="263">
        <v>27</v>
      </c>
      <c r="B81" s="106">
        <v>32</v>
      </c>
      <c r="C81" s="122" t="s">
        <v>87</v>
      </c>
      <c r="E81" s="118"/>
      <c r="G81" s="252" t="s">
        <v>167</v>
      </c>
      <c r="H81" s="254"/>
      <c r="I81" s="108" t="s">
        <v>172</v>
      </c>
      <c r="K81" s="109"/>
      <c r="L81" s="110"/>
      <c r="M81" s="111"/>
      <c r="N81" s="112"/>
      <c r="O81" s="111"/>
      <c r="P81" s="111"/>
      <c r="Q81" s="111"/>
      <c r="R81" s="111"/>
      <c r="S81" s="111"/>
      <c r="T81" s="111"/>
      <c r="U81" s="223">
        <f>INDEX(FIGS_SCORE!RES100,MATCH(Y81,FIGS_SCORE!ID,0))</f>
        <v>60.148</v>
      </c>
      <c r="V81" s="223">
        <f t="shared" si="0"/>
        <v>60.148</v>
      </c>
      <c r="W81" s="272">
        <f t="shared" si="1"/>
        <v>60.148</v>
      </c>
      <c r="X81" s="258">
        <f>[1]!sn_val(B81)</f>
        <v>32</v>
      </c>
      <c r="Y81" s="111">
        <v>74</v>
      </c>
      <c r="Z81" s="113"/>
      <c r="AA81" s="113"/>
      <c r="AB81" s="6"/>
      <c r="AC81" s="113"/>
      <c r="AD81" s="111"/>
      <c r="AE81" s="111"/>
      <c r="AF81" s="112"/>
      <c r="AG81" s="93"/>
      <c r="AH81" s="93"/>
      <c r="AI81" s="93"/>
      <c r="AJ81" s="93"/>
      <c r="AK81" s="93"/>
      <c r="AL81" s="93"/>
      <c r="AM81" s="93"/>
      <c r="AN81" s="111"/>
      <c r="AO81" s="113"/>
      <c r="AP81" s="113"/>
    </row>
    <row r="82" spans="1:32" s="115" customFormat="1" ht="21" customHeight="1">
      <c r="A82" s="261">
        <v>28</v>
      </c>
      <c r="B82" s="124">
        <v>16</v>
      </c>
      <c r="C82" s="122" t="s">
        <v>131</v>
      </c>
      <c r="E82" s="118"/>
      <c r="G82" s="252" t="s">
        <v>169</v>
      </c>
      <c r="H82" s="254"/>
      <c r="I82" s="108" t="s">
        <v>175</v>
      </c>
      <c r="K82" s="118"/>
      <c r="M82" s="122"/>
      <c r="N82" s="116"/>
      <c r="P82" s="118"/>
      <c r="Q82" s="119"/>
      <c r="U82" s="223">
        <f>INDEX(FIGS_SCORE!RES100,MATCH(Y82,FIGS_SCORE!ID,0))</f>
        <v>58.852</v>
      </c>
      <c r="V82" s="223">
        <f t="shared" si="0"/>
        <v>58.852</v>
      </c>
      <c r="W82" s="272">
        <f t="shared" si="1"/>
        <v>58.852</v>
      </c>
      <c r="X82" s="257">
        <f>[1]!sn_val(B82)</f>
        <v>16</v>
      </c>
      <c r="Y82" s="123">
        <v>25</v>
      </c>
      <c r="AC82" s="168"/>
      <c r="AF82" s="125"/>
    </row>
    <row r="83" spans="1:42" s="113" customFormat="1" ht="21" customHeight="1">
      <c r="A83" s="261">
        <v>29</v>
      </c>
      <c r="B83" s="124">
        <v>71</v>
      </c>
      <c r="C83" s="122" t="s">
        <v>116</v>
      </c>
      <c r="D83" s="115"/>
      <c r="E83" s="118"/>
      <c r="F83" s="115"/>
      <c r="G83" s="252" t="s">
        <v>169</v>
      </c>
      <c r="H83" s="254"/>
      <c r="I83" s="108" t="s">
        <v>174</v>
      </c>
      <c r="J83" s="118"/>
      <c r="K83" s="115"/>
      <c r="L83" s="115"/>
      <c r="M83" s="115"/>
      <c r="N83" s="125"/>
      <c r="O83" s="115"/>
      <c r="P83" s="115"/>
      <c r="Q83" s="130"/>
      <c r="R83" s="115"/>
      <c r="S83" s="115"/>
      <c r="T83" s="115"/>
      <c r="U83" s="223">
        <f>INDEX(FIGS_SCORE!RES100,MATCH(Y83,FIGS_SCORE!ID,0))</f>
        <v>58.5128</v>
      </c>
      <c r="V83" s="223">
        <f t="shared" si="0"/>
        <v>58.5128</v>
      </c>
      <c r="W83" s="272">
        <f t="shared" si="1"/>
        <v>58.5128</v>
      </c>
      <c r="X83" s="257">
        <f>[1]!sn_val(B83)</f>
        <v>71</v>
      </c>
      <c r="Y83" s="123">
        <v>70</v>
      </c>
      <c r="Z83" s="115"/>
      <c r="AA83" s="115"/>
      <c r="AB83" s="115"/>
      <c r="AC83" s="168"/>
      <c r="AD83" s="115"/>
      <c r="AE83" s="115"/>
      <c r="AF83" s="12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</row>
    <row r="84" spans="1:42" s="115" customFormat="1" ht="21" customHeight="1">
      <c r="A84" s="263">
        <v>30</v>
      </c>
      <c r="B84" s="106">
        <v>24</v>
      </c>
      <c r="C84" s="107" t="s">
        <v>85</v>
      </c>
      <c r="D84" s="107"/>
      <c r="E84" s="107"/>
      <c r="F84" s="107"/>
      <c r="G84" s="220" t="s">
        <v>167</v>
      </c>
      <c r="H84" s="253"/>
      <c r="I84" s="108" t="s">
        <v>172</v>
      </c>
      <c r="J84" s="109"/>
      <c r="K84" s="109"/>
      <c r="L84" s="110"/>
      <c r="M84" s="111"/>
      <c r="N84" s="112"/>
      <c r="O84" s="111"/>
      <c r="P84" s="111"/>
      <c r="Q84" s="111"/>
      <c r="R84" s="111"/>
      <c r="S84" s="111"/>
      <c r="T84" s="111"/>
      <c r="U84" s="223">
        <f>INDEX(FIGS_SCORE!RES100,MATCH(Y84,FIGS_SCORE!ID,0))</f>
        <v>58.4796</v>
      </c>
      <c r="V84" s="223">
        <f t="shared" si="0"/>
        <v>58.4796</v>
      </c>
      <c r="W84" s="272">
        <f t="shared" si="1"/>
        <v>58.4796</v>
      </c>
      <c r="X84" s="258">
        <f>[1]!sn_val(B84)</f>
        <v>24</v>
      </c>
      <c r="Y84" s="111">
        <v>29</v>
      </c>
      <c r="Z84" s="113"/>
      <c r="AA84" s="113"/>
      <c r="AB84" s="6"/>
      <c r="AC84" s="113"/>
      <c r="AD84" s="111"/>
      <c r="AE84" s="111"/>
      <c r="AF84" s="112"/>
      <c r="AG84" s="6"/>
      <c r="AH84" s="6"/>
      <c r="AI84" s="6"/>
      <c r="AJ84" s="6"/>
      <c r="AK84" s="6"/>
      <c r="AL84" s="6"/>
      <c r="AM84" s="6"/>
      <c r="AN84" s="111"/>
      <c r="AO84" s="113"/>
      <c r="AP84" s="113"/>
    </row>
    <row r="85" spans="1:32" s="115" customFormat="1" ht="21" customHeight="1">
      <c r="A85" s="261">
        <v>31</v>
      </c>
      <c r="B85" s="124">
        <v>3</v>
      </c>
      <c r="C85" s="122" t="s">
        <v>136</v>
      </c>
      <c r="E85" s="118"/>
      <c r="G85" s="252" t="s">
        <v>169</v>
      </c>
      <c r="H85" s="254"/>
      <c r="I85" s="108" t="s">
        <v>175</v>
      </c>
      <c r="K85" s="118"/>
      <c r="M85" s="118"/>
      <c r="N85" s="116"/>
      <c r="P85" s="118"/>
      <c r="Q85" s="119"/>
      <c r="U85" s="223">
        <f>INDEX(FIGS_SCORE!RES100,MATCH(Y85,FIGS_SCORE!ID,0))</f>
        <v>58.1199</v>
      </c>
      <c r="V85" s="223">
        <f t="shared" si="0"/>
        <v>58.1199</v>
      </c>
      <c r="W85" s="272">
        <f t="shared" si="1"/>
        <v>58.1199</v>
      </c>
      <c r="X85" s="257">
        <f>[1]!sn_val(B85)</f>
        <v>3</v>
      </c>
      <c r="Y85" s="123">
        <v>86</v>
      </c>
      <c r="AC85" s="168"/>
      <c r="AF85" s="125"/>
    </row>
    <row r="86" spans="1:32" s="115" customFormat="1" ht="21" customHeight="1">
      <c r="A86" s="261">
        <v>32</v>
      </c>
      <c r="B86" s="124">
        <v>63</v>
      </c>
      <c r="C86" s="129" t="s">
        <v>94</v>
      </c>
      <c r="E86" s="118"/>
      <c r="G86" s="252" t="s">
        <v>168</v>
      </c>
      <c r="H86" s="254"/>
      <c r="I86" s="108" t="s">
        <v>172</v>
      </c>
      <c r="K86" s="118"/>
      <c r="M86" s="118"/>
      <c r="N86" s="116"/>
      <c r="P86" s="118"/>
      <c r="Q86" s="119"/>
      <c r="U86" s="223">
        <f>INDEX(FIGS_SCORE!RES100,MATCH(Y86,FIGS_SCORE!ID,0))</f>
        <v>57.7551</v>
      </c>
      <c r="V86" s="223">
        <f t="shared" si="0"/>
        <v>57.7551</v>
      </c>
      <c r="W86" s="272">
        <f t="shared" si="1"/>
        <v>57.7551</v>
      </c>
      <c r="X86" s="257">
        <f>[1]!sn_val(B86)</f>
        <v>63</v>
      </c>
      <c r="Y86" s="123">
        <v>61</v>
      </c>
      <c r="AC86" s="168"/>
      <c r="AF86" s="125"/>
    </row>
    <row r="87" spans="1:42" s="113" customFormat="1" ht="21" customHeight="1">
      <c r="A87" s="261">
        <v>33</v>
      </c>
      <c r="B87" s="124">
        <v>68</v>
      </c>
      <c r="C87" s="118" t="s">
        <v>126</v>
      </c>
      <c r="D87" s="115"/>
      <c r="E87" s="118"/>
      <c r="F87" s="115"/>
      <c r="G87" s="252" t="s">
        <v>169</v>
      </c>
      <c r="H87" s="254"/>
      <c r="I87" s="108" t="s">
        <v>175</v>
      </c>
      <c r="J87" s="118"/>
      <c r="K87" s="115"/>
      <c r="L87" s="115"/>
      <c r="M87" s="115"/>
      <c r="N87" s="125"/>
      <c r="O87" s="115"/>
      <c r="P87" s="115"/>
      <c r="Q87" s="119"/>
      <c r="R87" s="115"/>
      <c r="S87" s="115"/>
      <c r="T87" s="115"/>
      <c r="U87" s="223">
        <f>INDEX(FIGS_SCORE!RES100,MATCH(Y87,FIGS_SCORE!ID,0))</f>
        <v>57.2934</v>
      </c>
      <c r="V87" s="223">
        <f aca="true" t="shared" si="2" ref="V87:V118">ROUND(U87*FIGS_PART,4)</f>
        <v>57.2934</v>
      </c>
      <c r="W87" s="272">
        <f aca="true" t="shared" si="3" ref="W87:W118">U87</f>
        <v>57.2934</v>
      </c>
      <c r="X87" s="257">
        <f>[1]!sn_val(B87)</f>
        <v>68</v>
      </c>
      <c r="Y87" s="123">
        <v>8</v>
      </c>
      <c r="Z87" s="115"/>
      <c r="AA87" s="115"/>
      <c r="AB87" s="115"/>
      <c r="AC87" s="168"/>
      <c r="AD87" s="115"/>
      <c r="AE87" s="115"/>
      <c r="AF87" s="12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</row>
    <row r="88" spans="1:32" s="115" customFormat="1" ht="21" customHeight="1">
      <c r="A88" s="261">
        <v>34</v>
      </c>
      <c r="B88" s="124">
        <v>2</v>
      </c>
      <c r="C88" s="122" t="s">
        <v>115</v>
      </c>
      <c r="E88" s="118"/>
      <c r="G88" s="252" t="s">
        <v>169</v>
      </c>
      <c r="H88" s="254"/>
      <c r="I88" s="108" t="s">
        <v>174</v>
      </c>
      <c r="J88" s="118"/>
      <c r="N88" s="125"/>
      <c r="Q88" s="130"/>
      <c r="U88" s="223">
        <f>INDEX(FIGS_SCORE!RES100,MATCH(Y88,FIGS_SCORE!ID,0))</f>
        <v>56.9337</v>
      </c>
      <c r="V88" s="223">
        <f t="shared" si="2"/>
        <v>56.9337</v>
      </c>
      <c r="W88" s="272">
        <f t="shared" si="3"/>
        <v>56.9337</v>
      </c>
      <c r="X88" s="257">
        <f>[1]!sn_val(B88)</f>
        <v>2</v>
      </c>
      <c r="Y88" s="123">
        <v>67</v>
      </c>
      <c r="AC88" s="168"/>
      <c r="AF88" s="125"/>
    </row>
    <row r="89" spans="1:32" s="115" customFormat="1" ht="21" customHeight="1">
      <c r="A89" s="261">
        <v>35</v>
      </c>
      <c r="B89" s="124">
        <v>47</v>
      </c>
      <c r="C89" s="129" t="s">
        <v>158</v>
      </c>
      <c r="E89" s="118"/>
      <c r="G89" s="252" t="s">
        <v>168</v>
      </c>
      <c r="H89" s="254"/>
      <c r="I89" s="108" t="s">
        <v>178</v>
      </c>
      <c r="K89" s="118"/>
      <c r="M89" s="118"/>
      <c r="N89" s="116"/>
      <c r="P89" s="118"/>
      <c r="Q89" s="118"/>
      <c r="U89" s="223">
        <f>INDEX(FIGS_SCORE!RES100,MATCH(Y89,FIGS_SCORE!ID,0))</f>
        <v>56.5485</v>
      </c>
      <c r="V89" s="223">
        <f t="shared" si="2"/>
        <v>56.5485</v>
      </c>
      <c r="W89" s="272">
        <f t="shared" si="3"/>
        <v>56.5485</v>
      </c>
      <c r="X89" s="257">
        <f>[1]!sn_val(B89)</f>
        <v>47</v>
      </c>
      <c r="Y89" s="123">
        <v>79</v>
      </c>
      <c r="AC89" s="168"/>
      <c r="AF89" s="125"/>
    </row>
    <row r="90" spans="1:32" s="115" customFormat="1" ht="21" customHeight="1">
      <c r="A90" s="261">
        <v>36</v>
      </c>
      <c r="B90" s="124">
        <v>34</v>
      </c>
      <c r="C90" s="129" t="s">
        <v>120</v>
      </c>
      <c r="E90" s="118"/>
      <c r="G90" s="252" t="s">
        <v>170</v>
      </c>
      <c r="H90" s="254"/>
      <c r="I90" s="108" t="s">
        <v>174</v>
      </c>
      <c r="K90" s="118"/>
      <c r="M90" s="118"/>
      <c r="N90" s="116"/>
      <c r="P90" s="118"/>
      <c r="Q90" s="119"/>
      <c r="U90" s="223">
        <f>INDEX(FIGS_SCORE!RES100,MATCH(Y90,FIGS_SCORE!ID,0))</f>
        <v>56.2245</v>
      </c>
      <c r="V90" s="223">
        <f t="shared" si="2"/>
        <v>56.2245</v>
      </c>
      <c r="W90" s="272">
        <f t="shared" si="3"/>
        <v>56.2245</v>
      </c>
      <c r="X90" s="257">
        <f>[1]!sn_val(B90)</f>
        <v>34</v>
      </c>
      <c r="Y90" s="123">
        <v>1</v>
      </c>
      <c r="AC90" s="168"/>
      <c r="AF90" s="125"/>
    </row>
    <row r="91" spans="1:42" s="115" customFormat="1" ht="21" customHeight="1">
      <c r="A91" s="263">
        <v>37</v>
      </c>
      <c r="B91" s="106">
        <v>40</v>
      </c>
      <c r="C91" s="129" t="s">
        <v>86</v>
      </c>
      <c r="E91" s="118"/>
      <c r="G91" s="252" t="s">
        <v>167</v>
      </c>
      <c r="H91" s="254"/>
      <c r="I91" s="108" t="s">
        <v>172</v>
      </c>
      <c r="K91" s="109"/>
      <c r="L91" s="110"/>
      <c r="M91" s="111"/>
      <c r="N91" s="112"/>
      <c r="O91" s="111"/>
      <c r="P91" s="111"/>
      <c r="Q91" s="111"/>
      <c r="R91" s="111"/>
      <c r="S91" s="111"/>
      <c r="T91" s="111"/>
      <c r="U91" s="223">
        <f>INDEX(FIGS_SCORE!RES100,MATCH(Y91,FIGS_SCORE!ID,0))</f>
        <v>56.051</v>
      </c>
      <c r="V91" s="223">
        <f t="shared" si="2"/>
        <v>56.051</v>
      </c>
      <c r="W91" s="272">
        <f t="shared" si="3"/>
        <v>56.051</v>
      </c>
      <c r="X91" s="258">
        <f>[1]!sn_val(B91)</f>
        <v>40</v>
      </c>
      <c r="Y91" s="111">
        <v>33</v>
      </c>
      <c r="Z91" s="113"/>
      <c r="AA91" s="113"/>
      <c r="AB91" s="6"/>
      <c r="AC91" s="113"/>
      <c r="AD91" s="111"/>
      <c r="AE91" s="111"/>
      <c r="AF91" s="112"/>
      <c r="AG91" s="93"/>
      <c r="AH91" s="93"/>
      <c r="AI91" s="93"/>
      <c r="AJ91" s="93"/>
      <c r="AK91" s="93"/>
      <c r="AL91" s="93"/>
      <c r="AM91" s="93"/>
      <c r="AN91" s="111"/>
      <c r="AO91" s="113"/>
      <c r="AP91" s="113"/>
    </row>
    <row r="92" spans="1:32" s="115" customFormat="1" ht="21" customHeight="1">
      <c r="A92" s="261">
        <v>38</v>
      </c>
      <c r="B92" s="124">
        <v>8</v>
      </c>
      <c r="C92" s="122" t="s">
        <v>159</v>
      </c>
      <c r="E92" s="118"/>
      <c r="G92" s="252" t="s">
        <v>168</v>
      </c>
      <c r="H92" s="254"/>
      <c r="I92" s="108" t="s">
        <v>178</v>
      </c>
      <c r="K92" s="119"/>
      <c r="M92" s="122"/>
      <c r="N92" s="116"/>
      <c r="P92" s="118"/>
      <c r="Q92" s="130"/>
      <c r="U92" s="223">
        <f>INDEX(FIGS_SCORE!RES100,MATCH(Y92,FIGS_SCORE!ID,0))</f>
        <v>56.0204</v>
      </c>
      <c r="V92" s="223">
        <f t="shared" si="2"/>
        <v>56.0204</v>
      </c>
      <c r="W92" s="272">
        <f t="shared" si="3"/>
        <v>56.0204</v>
      </c>
      <c r="X92" s="257">
        <f>[1]!sn_val(B92)</f>
        <v>8</v>
      </c>
      <c r="Y92" s="123">
        <v>44</v>
      </c>
      <c r="AC92" s="168"/>
      <c r="AF92" s="125"/>
    </row>
    <row r="93" spans="1:39" s="115" customFormat="1" ht="21" customHeight="1">
      <c r="A93" s="261">
        <v>39</v>
      </c>
      <c r="B93" s="124">
        <v>20</v>
      </c>
      <c r="C93" s="122" t="s">
        <v>92</v>
      </c>
      <c r="E93" s="118"/>
      <c r="G93" s="252" t="s">
        <v>167</v>
      </c>
      <c r="H93" s="254"/>
      <c r="I93" s="108" t="s">
        <v>172</v>
      </c>
      <c r="K93" s="119"/>
      <c r="M93" s="122"/>
      <c r="N93" s="116"/>
      <c r="P93" s="118"/>
      <c r="Q93" s="119"/>
      <c r="U93" s="223">
        <f>INDEX(FIGS_SCORE!RES100,MATCH(Y93,FIGS_SCORE!ID,0))</f>
        <v>55.3571</v>
      </c>
      <c r="V93" s="223">
        <f t="shared" si="2"/>
        <v>55.3571</v>
      </c>
      <c r="W93" s="272">
        <f t="shared" si="3"/>
        <v>55.3571</v>
      </c>
      <c r="X93" s="257">
        <f>[1]!sn_val(B93)</f>
        <v>20</v>
      </c>
      <c r="Y93" s="123">
        <v>14</v>
      </c>
      <c r="AC93" s="168"/>
      <c r="AF93" s="125"/>
      <c r="AG93" s="111"/>
      <c r="AH93" s="111"/>
      <c r="AI93" s="111"/>
      <c r="AJ93" s="111"/>
      <c r="AK93" s="111"/>
      <c r="AL93" s="111"/>
      <c r="AM93" s="111"/>
    </row>
    <row r="94" spans="1:32" s="115" customFormat="1" ht="21" customHeight="1">
      <c r="A94" s="261">
        <v>40</v>
      </c>
      <c r="B94" s="124">
        <v>61</v>
      </c>
      <c r="C94" s="122" t="s">
        <v>122</v>
      </c>
      <c r="E94" s="118"/>
      <c r="G94" s="252" t="s">
        <v>170</v>
      </c>
      <c r="H94" s="254"/>
      <c r="I94" s="108" t="s">
        <v>174</v>
      </c>
      <c r="K94" s="118"/>
      <c r="M94" s="118"/>
      <c r="N94" s="116"/>
      <c r="P94" s="118"/>
      <c r="Q94" s="119"/>
      <c r="U94" s="223">
        <f>INDEX(FIGS_SCORE!RES100,MATCH(Y94,FIGS_SCORE!ID,0))</f>
        <v>55.0179</v>
      </c>
      <c r="V94" s="223">
        <f t="shared" si="2"/>
        <v>55.0179</v>
      </c>
      <c r="W94" s="272">
        <f t="shared" si="3"/>
        <v>55.0179</v>
      </c>
      <c r="X94" s="257">
        <f>[1]!sn_val(B94)</f>
        <v>61</v>
      </c>
      <c r="Y94" s="123">
        <v>18</v>
      </c>
      <c r="AC94" s="168"/>
      <c r="AF94" s="125"/>
    </row>
    <row r="95" spans="1:32" s="115" customFormat="1" ht="21" customHeight="1">
      <c r="A95" s="261">
        <v>41</v>
      </c>
      <c r="B95" s="124">
        <v>65</v>
      </c>
      <c r="C95" s="122" t="s">
        <v>133</v>
      </c>
      <c r="E95" s="118"/>
      <c r="G95" s="252" t="s">
        <v>170</v>
      </c>
      <c r="H95" s="254"/>
      <c r="I95" s="108" t="s">
        <v>175</v>
      </c>
      <c r="K95" s="119"/>
      <c r="M95" s="122"/>
      <c r="N95" s="116"/>
      <c r="P95" s="118"/>
      <c r="Q95" s="119"/>
      <c r="U95" s="223">
        <f>INDEX(FIGS_SCORE!RES100,MATCH(Y95,FIGS_SCORE!ID,0))</f>
        <v>54.8112</v>
      </c>
      <c r="V95" s="223">
        <f t="shared" si="2"/>
        <v>54.8112</v>
      </c>
      <c r="W95" s="272">
        <f t="shared" si="3"/>
        <v>54.8112</v>
      </c>
      <c r="X95" s="257">
        <f>[1]!sn_val(B95)</f>
        <v>65</v>
      </c>
      <c r="Y95" s="123">
        <v>53</v>
      </c>
      <c r="AC95" s="168"/>
      <c r="AF95" s="125"/>
    </row>
    <row r="96" spans="1:42" s="115" customFormat="1" ht="21" customHeight="1">
      <c r="A96" s="263">
        <v>42</v>
      </c>
      <c r="B96" s="106">
        <v>6</v>
      </c>
      <c r="C96" s="122" t="s">
        <v>88</v>
      </c>
      <c r="E96" s="118"/>
      <c r="G96" s="252" t="s">
        <v>168</v>
      </c>
      <c r="H96" s="254"/>
      <c r="I96" s="108" t="s">
        <v>172</v>
      </c>
      <c r="N96" s="125"/>
      <c r="Q96" s="111"/>
      <c r="R96" s="111"/>
      <c r="S96" s="111"/>
      <c r="T96" s="111"/>
      <c r="U96" s="223">
        <f>INDEX(FIGS_SCORE!RES100,MATCH(Y96,FIGS_SCORE!ID,0))</f>
        <v>54.6658</v>
      </c>
      <c r="V96" s="223">
        <f t="shared" si="2"/>
        <v>54.6658</v>
      </c>
      <c r="W96" s="272">
        <f t="shared" si="3"/>
        <v>54.6658</v>
      </c>
      <c r="X96" s="258">
        <f>[1]!sn_val(B96)</f>
        <v>6</v>
      </c>
      <c r="Y96" s="111">
        <v>7</v>
      </c>
      <c r="Z96" s="113"/>
      <c r="AA96" s="113"/>
      <c r="AB96" s="6"/>
      <c r="AC96" s="113"/>
      <c r="AD96" s="111"/>
      <c r="AE96" s="111"/>
      <c r="AF96" s="112"/>
      <c r="AG96" s="111"/>
      <c r="AH96" s="111"/>
      <c r="AI96" s="111"/>
      <c r="AJ96" s="111"/>
      <c r="AK96" s="111"/>
      <c r="AL96" s="111"/>
      <c r="AM96" s="111"/>
      <c r="AN96" s="111"/>
      <c r="AO96" s="113"/>
      <c r="AP96" s="113"/>
    </row>
    <row r="97" spans="1:32" s="115" customFormat="1" ht="21" customHeight="1">
      <c r="A97" s="261">
        <v>43</v>
      </c>
      <c r="B97" s="124">
        <v>38</v>
      </c>
      <c r="C97" s="122" t="s">
        <v>97</v>
      </c>
      <c r="D97" s="113"/>
      <c r="E97" s="118"/>
      <c r="F97" s="113"/>
      <c r="G97" s="252" t="s">
        <v>169</v>
      </c>
      <c r="H97" s="254"/>
      <c r="I97" s="108" t="s">
        <v>172</v>
      </c>
      <c r="K97" s="118"/>
      <c r="M97" s="118"/>
      <c r="N97" s="116"/>
      <c r="P97" s="118"/>
      <c r="Q97" s="119"/>
      <c r="U97" s="223">
        <f>INDEX(FIGS_SCORE!RES100,MATCH(Y97,FIGS_SCORE!ID,0))</f>
        <v>54.1556</v>
      </c>
      <c r="V97" s="223">
        <f t="shared" si="2"/>
        <v>54.1556</v>
      </c>
      <c r="W97" s="272">
        <f t="shared" si="3"/>
        <v>54.1556</v>
      </c>
      <c r="X97" s="257">
        <f>[1]!sn_val(B97)</f>
        <v>38</v>
      </c>
      <c r="Y97" s="123">
        <v>40</v>
      </c>
      <c r="AC97" s="168"/>
      <c r="AF97" s="125"/>
    </row>
    <row r="98" spans="1:32" s="115" customFormat="1" ht="21" customHeight="1">
      <c r="A98" s="261">
        <v>44</v>
      </c>
      <c r="B98" s="124">
        <v>58</v>
      </c>
      <c r="C98" s="122" t="s">
        <v>121</v>
      </c>
      <c r="E98" s="118"/>
      <c r="G98" s="252" t="s">
        <v>170</v>
      </c>
      <c r="H98" s="254"/>
      <c r="I98" s="108" t="s">
        <v>174</v>
      </c>
      <c r="K98" s="118"/>
      <c r="M98" s="118"/>
      <c r="N98" s="116"/>
      <c r="P98" s="118"/>
      <c r="Q98" s="119"/>
      <c r="U98" s="223">
        <f>INDEX(FIGS_SCORE!RES100,MATCH(Y98,FIGS_SCORE!ID,0))</f>
        <v>54</v>
      </c>
      <c r="V98" s="223">
        <f t="shared" si="2"/>
        <v>54</v>
      </c>
      <c r="W98" s="272">
        <f t="shared" si="3"/>
        <v>54</v>
      </c>
      <c r="X98" s="257">
        <f>[1]!sn_val(B98)</f>
        <v>58</v>
      </c>
      <c r="Y98" s="123">
        <v>80</v>
      </c>
      <c r="AC98" s="168"/>
      <c r="AF98" s="125"/>
    </row>
    <row r="99" spans="1:39" s="115" customFormat="1" ht="21" customHeight="1">
      <c r="A99" s="261">
        <v>45</v>
      </c>
      <c r="B99" s="124">
        <v>30</v>
      </c>
      <c r="C99" s="122" t="s">
        <v>93</v>
      </c>
      <c r="E99" s="118"/>
      <c r="G99" s="252" t="s">
        <v>168</v>
      </c>
      <c r="H99" s="254"/>
      <c r="I99" s="108" t="s">
        <v>172</v>
      </c>
      <c r="K99" s="119"/>
      <c r="M99" s="122"/>
      <c r="N99" s="116"/>
      <c r="P99" s="118"/>
      <c r="Q99" s="119"/>
      <c r="U99" s="223">
        <f>INDEX(FIGS_SCORE!RES100,MATCH(Y99,FIGS_SCORE!ID,0))</f>
        <v>53.7372</v>
      </c>
      <c r="V99" s="223">
        <f t="shared" si="2"/>
        <v>53.7372</v>
      </c>
      <c r="W99" s="272">
        <f t="shared" si="3"/>
        <v>53.7372</v>
      </c>
      <c r="X99" s="257">
        <f>[1]!sn_val(B99)</f>
        <v>30</v>
      </c>
      <c r="Y99" s="123">
        <v>41</v>
      </c>
      <c r="AC99" s="168"/>
      <c r="AF99" s="125"/>
      <c r="AG99" s="111"/>
      <c r="AI99" s="111"/>
      <c r="AJ99" s="111"/>
      <c r="AK99" s="111"/>
      <c r="AL99" s="113"/>
      <c r="AM99" s="113"/>
    </row>
    <row r="100" spans="1:32" s="115" customFormat="1" ht="21" customHeight="1">
      <c r="A100" s="261">
        <v>46</v>
      </c>
      <c r="B100" s="124">
        <v>13</v>
      </c>
      <c r="C100" s="129" t="s">
        <v>96</v>
      </c>
      <c r="D100" s="113"/>
      <c r="E100" s="107"/>
      <c r="F100" s="113"/>
      <c r="G100" s="220" t="s">
        <v>169</v>
      </c>
      <c r="H100" s="253"/>
      <c r="I100" s="108" t="s">
        <v>172</v>
      </c>
      <c r="K100" s="118"/>
      <c r="M100" s="118"/>
      <c r="N100" s="116"/>
      <c r="P100" s="118"/>
      <c r="Q100" s="119"/>
      <c r="U100" s="223">
        <f>INDEX(FIGS_SCORE!RES100,MATCH(Y100,FIGS_SCORE!ID,0))</f>
        <v>53.6709</v>
      </c>
      <c r="V100" s="223">
        <f t="shared" si="2"/>
        <v>53.6709</v>
      </c>
      <c r="W100" s="272">
        <f t="shared" si="3"/>
        <v>53.6709</v>
      </c>
      <c r="X100" s="257">
        <f>[1]!sn_val(B100)</f>
        <v>13</v>
      </c>
      <c r="Y100" s="123">
        <v>81</v>
      </c>
      <c r="AC100" s="168"/>
      <c r="AF100" s="125"/>
    </row>
    <row r="101" spans="1:32" s="115" customFormat="1" ht="21" customHeight="1">
      <c r="A101" s="261">
        <v>47</v>
      </c>
      <c r="B101" s="124">
        <v>69</v>
      </c>
      <c r="C101" s="118" t="s">
        <v>163</v>
      </c>
      <c r="E101" s="118"/>
      <c r="G101" s="252" t="s">
        <v>169</v>
      </c>
      <c r="H101" s="254"/>
      <c r="I101" s="108" t="s">
        <v>178</v>
      </c>
      <c r="K101" s="118"/>
      <c r="M101" s="118"/>
      <c r="N101" s="116"/>
      <c r="P101" s="118"/>
      <c r="Q101" s="130"/>
      <c r="U101" s="223">
        <f>INDEX(FIGS_SCORE!RES100,MATCH(Y101,FIGS_SCORE!ID,0))</f>
        <v>53.3954</v>
      </c>
      <c r="V101" s="223">
        <f t="shared" si="2"/>
        <v>53.3954</v>
      </c>
      <c r="W101" s="272">
        <f t="shared" si="3"/>
        <v>53.3954</v>
      </c>
      <c r="X101" s="257">
        <f>[1]!sn_val(B101)</f>
        <v>69</v>
      </c>
      <c r="Y101" s="123">
        <v>5</v>
      </c>
      <c r="AC101" s="168"/>
      <c r="AF101" s="125"/>
    </row>
    <row r="102" spans="1:32" s="115" customFormat="1" ht="21" customHeight="1">
      <c r="A102" s="261">
        <v>48</v>
      </c>
      <c r="B102" s="124">
        <v>45</v>
      </c>
      <c r="C102" s="129" t="s">
        <v>103</v>
      </c>
      <c r="D102" s="113"/>
      <c r="E102" s="107"/>
      <c r="F102" s="113"/>
      <c r="G102" s="220" t="s">
        <v>170</v>
      </c>
      <c r="H102" s="253"/>
      <c r="I102" s="108" t="s">
        <v>172</v>
      </c>
      <c r="K102" s="118"/>
      <c r="M102" s="118"/>
      <c r="N102" s="116"/>
      <c r="P102" s="118"/>
      <c r="Q102" s="119"/>
      <c r="U102" s="223">
        <f>INDEX(FIGS_SCORE!RES100,MATCH(Y102,FIGS_SCORE!ID,0))</f>
        <v>53.2653</v>
      </c>
      <c r="V102" s="223">
        <f t="shared" si="2"/>
        <v>53.2653</v>
      </c>
      <c r="W102" s="272">
        <f t="shared" si="3"/>
        <v>53.2653</v>
      </c>
      <c r="X102" s="257">
        <f>[1]!sn_val(B102)</f>
        <v>45</v>
      </c>
      <c r="Y102" s="123">
        <v>3</v>
      </c>
      <c r="AC102" s="168"/>
      <c r="AF102" s="125"/>
    </row>
    <row r="103" spans="1:32" s="115" customFormat="1" ht="21" customHeight="1">
      <c r="A103" s="261">
        <v>48</v>
      </c>
      <c r="B103" s="124">
        <v>64</v>
      </c>
      <c r="C103" s="122" t="s">
        <v>106</v>
      </c>
      <c r="E103" s="118"/>
      <c r="G103" s="252" t="s">
        <v>171</v>
      </c>
      <c r="H103" s="254"/>
      <c r="I103" s="108" t="s">
        <v>173</v>
      </c>
      <c r="K103" s="118"/>
      <c r="M103" s="118"/>
      <c r="N103" s="116"/>
      <c r="P103" s="118"/>
      <c r="Q103" s="119"/>
      <c r="U103" s="223">
        <f>INDEX(FIGS_SCORE!RES100,MATCH(Y103,FIGS_SCORE!ID,0))</f>
        <v>53.2653</v>
      </c>
      <c r="V103" s="223">
        <f t="shared" si="2"/>
        <v>53.2653</v>
      </c>
      <c r="W103" s="272">
        <f t="shared" si="3"/>
        <v>53.2653</v>
      </c>
      <c r="X103" s="257">
        <f>[1]!sn_val(B103)</f>
        <v>64</v>
      </c>
      <c r="Y103" s="123">
        <v>75</v>
      </c>
      <c r="AC103" s="168"/>
      <c r="AF103" s="125"/>
    </row>
    <row r="104" spans="1:39" s="115" customFormat="1" ht="21" customHeight="1">
      <c r="A104" s="262">
        <v>50</v>
      </c>
      <c r="B104" s="117">
        <v>81</v>
      </c>
      <c r="C104" s="122" t="s">
        <v>91</v>
      </c>
      <c r="E104" s="118"/>
      <c r="G104" s="252" t="s">
        <v>169</v>
      </c>
      <c r="H104" s="254"/>
      <c r="I104" s="108" t="s">
        <v>172</v>
      </c>
      <c r="K104" s="118"/>
      <c r="M104" s="122"/>
      <c r="N104" s="116"/>
      <c r="P104" s="118"/>
      <c r="Q104" s="119"/>
      <c r="U104" s="223">
        <f>INDEX(FIGS_SCORE!RES100,MATCH(Y104,FIGS_SCORE!ID,0))</f>
        <v>53.0714</v>
      </c>
      <c r="V104" s="223">
        <f t="shared" si="2"/>
        <v>53.0714</v>
      </c>
      <c r="W104" s="272">
        <f t="shared" si="3"/>
        <v>53.0714</v>
      </c>
      <c r="X104" s="257">
        <f>[1]!sn_val(B104)</f>
        <v>81</v>
      </c>
      <c r="Y104" s="123">
        <v>32</v>
      </c>
      <c r="AC104" s="168"/>
      <c r="AF104" s="125"/>
      <c r="AG104" s="111"/>
      <c r="AH104" s="111"/>
      <c r="AI104" s="111"/>
      <c r="AJ104" s="111"/>
      <c r="AK104" s="111"/>
      <c r="AL104" s="111"/>
      <c r="AM104" s="111"/>
    </row>
    <row r="105" spans="1:32" s="115" customFormat="1" ht="21" customHeight="1">
      <c r="A105" s="261">
        <v>51</v>
      </c>
      <c r="B105" s="124">
        <v>52</v>
      </c>
      <c r="C105" s="122" t="s">
        <v>162</v>
      </c>
      <c r="E105" s="118"/>
      <c r="G105" s="252" t="s">
        <v>169</v>
      </c>
      <c r="H105" s="254"/>
      <c r="I105" s="108" t="s">
        <v>178</v>
      </c>
      <c r="K105" s="119"/>
      <c r="M105" s="122"/>
      <c r="N105" s="116"/>
      <c r="P105" s="118"/>
      <c r="Q105" s="130"/>
      <c r="U105" s="223">
        <f>INDEX(FIGS_SCORE!RES100,MATCH(Y105,FIGS_SCORE!ID,0))</f>
        <v>52.7653</v>
      </c>
      <c r="V105" s="223">
        <f t="shared" si="2"/>
        <v>52.7653</v>
      </c>
      <c r="W105" s="272">
        <f t="shared" si="3"/>
        <v>52.7653</v>
      </c>
      <c r="X105" s="257">
        <f>[1]!sn_val(B105)</f>
        <v>52</v>
      </c>
      <c r="Y105" s="123">
        <v>50</v>
      </c>
      <c r="AC105" s="168"/>
      <c r="AF105" s="125"/>
    </row>
    <row r="106" spans="1:32" s="115" customFormat="1" ht="21" customHeight="1">
      <c r="A106" s="261">
        <v>52</v>
      </c>
      <c r="B106" s="124">
        <v>42</v>
      </c>
      <c r="C106" s="122" t="s">
        <v>117</v>
      </c>
      <c r="E106" s="118"/>
      <c r="G106" s="252" t="s">
        <v>167</v>
      </c>
      <c r="H106" s="254"/>
      <c r="I106" s="108" t="s">
        <v>174</v>
      </c>
      <c r="J106" s="118"/>
      <c r="N106" s="125"/>
      <c r="Q106" s="130"/>
      <c r="U106" s="223">
        <f>INDEX(FIGS_SCORE!RES100,MATCH(Y106,FIGS_SCORE!ID,0))</f>
        <v>52.2551</v>
      </c>
      <c r="V106" s="223">
        <f t="shared" si="2"/>
        <v>52.2551</v>
      </c>
      <c r="W106" s="272">
        <f t="shared" si="3"/>
        <v>52.2551</v>
      </c>
      <c r="X106" s="257">
        <f>[1]!sn_val(B106)</f>
        <v>42</v>
      </c>
      <c r="Y106" s="123">
        <v>69</v>
      </c>
      <c r="AC106" s="168"/>
      <c r="AF106" s="125"/>
    </row>
    <row r="107" spans="1:32" s="115" customFormat="1" ht="21" customHeight="1">
      <c r="A107" s="261">
        <v>53</v>
      </c>
      <c r="B107" s="124">
        <v>77</v>
      </c>
      <c r="C107" s="122" t="s">
        <v>161</v>
      </c>
      <c r="E107" s="118"/>
      <c r="G107" s="252" t="s">
        <v>168</v>
      </c>
      <c r="H107" s="254"/>
      <c r="I107" s="108" t="s">
        <v>178</v>
      </c>
      <c r="K107" s="119"/>
      <c r="M107" s="122"/>
      <c r="N107" s="116"/>
      <c r="P107" s="118"/>
      <c r="Q107" s="130"/>
      <c r="U107" s="223">
        <f>INDEX(FIGS_SCORE!RES100,MATCH(Y107,FIGS_SCORE!ID,0))</f>
        <v>51.1913</v>
      </c>
      <c r="V107" s="223">
        <f t="shared" si="2"/>
        <v>51.1913</v>
      </c>
      <c r="W107" s="272">
        <f t="shared" si="3"/>
        <v>51.1913</v>
      </c>
      <c r="X107" s="257">
        <f>[1]!sn_val(B107)</f>
        <v>77</v>
      </c>
      <c r="Y107" s="123">
        <v>83</v>
      </c>
      <c r="AC107" s="168"/>
      <c r="AF107" s="125"/>
    </row>
    <row r="108" spans="1:39" s="115" customFormat="1" ht="21" customHeight="1">
      <c r="A108" s="262">
        <v>54</v>
      </c>
      <c r="B108" s="117">
        <v>46</v>
      </c>
      <c r="C108" s="122" t="s">
        <v>90</v>
      </c>
      <c r="E108" s="118"/>
      <c r="G108" s="252" t="s">
        <v>167</v>
      </c>
      <c r="H108" s="254"/>
      <c r="I108" s="108" t="s">
        <v>172</v>
      </c>
      <c r="K108" s="118"/>
      <c r="M108" s="122"/>
      <c r="N108" s="116"/>
      <c r="P108" s="118"/>
      <c r="Q108" s="119"/>
      <c r="U108" s="223">
        <f>INDEX(FIGS_SCORE!RES100,MATCH(Y108,FIGS_SCORE!ID,0))</f>
        <v>51.102</v>
      </c>
      <c r="V108" s="223">
        <f t="shared" si="2"/>
        <v>51.102</v>
      </c>
      <c r="W108" s="272">
        <f t="shared" si="3"/>
        <v>51.102</v>
      </c>
      <c r="X108" s="257">
        <f>[1]!sn_val(B108)</f>
        <v>46</v>
      </c>
      <c r="Y108" s="123">
        <v>85</v>
      </c>
      <c r="AC108" s="168"/>
      <c r="AF108" s="125"/>
      <c r="AG108" s="111"/>
      <c r="AH108" s="111"/>
      <c r="AI108" s="111"/>
      <c r="AJ108" s="111"/>
      <c r="AK108" s="111"/>
      <c r="AL108" s="111"/>
      <c r="AM108" s="111"/>
    </row>
    <row r="109" spans="1:32" s="115" customFormat="1" ht="21" customHeight="1">
      <c r="A109" s="261">
        <v>55</v>
      </c>
      <c r="B109" s="124">
        <v>35</v>
      </c>
      <c r="C109" s="122" t="s">
        <v>98</v>
      </c>
      <c r="E109" s="118"/>
      <c r="G109" s="252" t="s">
        <v>169</v>
      </c>
      <c r="H109" s="254"/>
      <c r="I109" s="108" t="s">
        <v>172</v>
      </c>
      <c r="K109" s="118"/>
      <c r="M109" s="118"/>
      <c r="N109" s="116"/>
      <c r="P109" s="118"/>
      <c r="Q109" s="119"/>
      <c r="U109" s="223">
        <f>INDEX(FIGS_SCORE!RES100,MATCH(Y109,FIGS_SCORE!ID,0))</f>
        <v>50.7679</v>
      </c>
      <c r="V109" s="223">
        <f t="shared" si="2"/>
        <v>50.7679</v>
      </c>
      <c r="W109" s="272">
        <f t="shared" si="3"/>
        <v>50.7679</v>
      </c>
      <c r="X109" s="257">
        <f>[1]!sn_val(B109)</f>
        <v>35</v>
      </c>
      <c r="Y109" s="123">
        <v>76</v>
      </c>
      <c r="AC109" s="168"/>
      <c r="AF109" s="125"/>
    </row>
    <row r="110" spans="1:32" s="115" customFormat="1" ht="21" customHeight="1">
      <c r="A110" s="261">
        <v>56</v>
      </c>
      <c r="B110" s="124">
        <v>21</v>
      </c>
      <c r="C110" s="118" t="s">
        <v>118</v>
      </c>
      <c r="E110" s="118"/>
      <c r="G110" s="252" t="s">
        <v>170</v>
      </c>
      <c r="H110" s="254"/>
      <c r="I110" s="108" t="s">
        <v>174</v>
      </c>
      <c r="J110" s="118"/>
      <c r="K110" s="118"/>
      <c r="L110" s="118"/>
      <c r="M110" s="118"/>
      <c r="N110" s="252"/>
      <c r="O110" s="122"/>
      <c r="P110" s="128"/>
      <c r="U110" s="223">
        <f>INDEX(FIGS_SCORE!RES100,MATCH(Y110,FIGS_SCORE!ID,0))</f>
        <v>50.0408</v>
      </c>
      <c r="V110" s="223">
        <f t="shared" si="2"/>
        <v>50.0408</v>
      </c>
      <c r="W110" s="272">
        <f t="shared" si="3"/>
        <v>50.0408</v>
      </c>
      <c r="X110" s="257">
        <f>[1]!sn_val(B110)</f>
        <v>21</v>
      </c>
      <c r="Y110" s="123">
        <v>60</v>
      </c>
      <c r="AC110" s="168"/>
      <c r="AF110" s="125"/>
    </row>
    <row r="111" spans="1:32" s="115" customFormat="1" ht="21" customHeight="1">
      <c r="A111" s="261">
        <v>56</v>
      </c>
      <c r="B111" s="124">
        <v>49</v>
      </c>
      <c r="C111" s="122" t="s">
        <v>108</v>
      </c>
      <c r="E111" s="118"/>
      <c r="G111" s="252" t="s">
        <v>168</v>
      </c>
      <c r="H111" s="254"/>
      <c r="I111" s="108" t="s">
        <v>173</v>
      </c>
      <c r="K111" s="118"/>
      <c r="M111" s="118"/>
      <c r="N111" s="116"/>
      <c r="P111" s="118"/>
      <c r="Q111" s="119"/>
      <c r="U111" s="223">
        <f>INDEX(FIGS_SCORE!RES100,MATCH(Y111,FIGS_SCORE!ID,0))</f>
        <v>50.0408</v>
      </c>
      <c r="V111" s="223">
        <f t="shared" si="2"/>
        <v>50.0408</v>
      </c>
      <c r="W111" s="272">
        <f t="shared" si="3"/>
        <v>50.0408</v>
      </c>
      <c r="X111" s="257">
        <f>[1]!sn_val(B111)</f>
        <v>49</v>
      </c>
      <c r="Y111" s="123">
        <v>38</v>
      </c>
      <c r="AC111" s="168"/>
      <c r="AF111" s="125"/>
    </row>
    <row r="112" spans="1:32" s="115" customFormat="1" ht="21" customHeight="1">
      <c r="A112" s="261">
        <v>58</v>
      </c>
      <c r="B112" s="124">
        <v>51</v>
      </c>
      <c r="C112" s="122" t="s">
        <v>123</v>
      </c>
      <c r="E112" s="118"/>
      <c r="G112" s="252" t="s">
        <v>171</v>
      </c>
      <c r="H112" s="254"/>
      <c r="I112" s="108" t="s">
        <v>174</v>
      </c>
      <c r="J112" s="118"/>
      <c r="K112" s="118"/>
      <c r="L112" s="122"/>
      <c r="M112" s="122"/>
      <c r="N112" s="252"/>
      <c r="O112" s="122"/>
      <c r="P112" s="128"/>
      <c r="Q112" s="119"/>
      <c r="U112" s="223">
        <f>INDEX(FIGS_SCORE!RES100,MATCH(Y112,FIGS_SCORE!ID,0))</f>
        <v>50.0153</v>
      </c>
      <c r="V112" s="223">
        <f t="shared" si="2"/>
        <v>50.0153</v>
      </c>
      <c r="W112" s="272">
        <f t="shared" si="3"/>
        <v>50.0153</v>
      </c>
      <c r="X112" s="257">
        <f>[1]!sn_val(B112)</f>
        <v>51</v>
      </c>
      <c r="Y112" s="123">
        <v>78</v>
      </c>
      <c r="AC112" s="168"/>
      <c r="AF112" s="125"/>
    </row>
    <row r="113" spans="1:34" s="115" customFormat="1" ht="21" customHeight="1">
      <c r="A113" s="261">
        <v>59</v>
      </c>
      <c r="B113" s="124">
        <v>59</v>
      </c>
      <c r="C113" s="122" t="s">
        <v>100</v>
      </c>
      <c r="E113" s="118"/>
      <c r="G113" s="252" t="s">
        <v>169</v>
      </c>
      <c r="H113" s="254"/>
      <c r="I113" s="108" t="s">
        <v>172</v>
      </c>
      <c r="K113" s="118"/>
      <c r="L113" s="118"/>
      <c r="M113" s="118"/>
      <c r="N113" s="252"/>
      <c r="O113" s="122"/>
      <c r="P113" s="128"/>
      <c r="Q113" s="119"/>
      <c r="U113" s="223">
        <f>INDEX(FIGS_SCORE!RES100,MATCH(Y113,FIGS_SCORE!ID,0))</f>
        <v>49.9872</v>
      </c>
      <c r="V113" s="223">
        <f t="shared" si="2"/>
        <v>49.9872</v>
      </c>
      <c r="W113" s="272">
        <f t="shared" si="3"/>
        <v>49.9872</v>
      </c>
      <c r="X113" s="257">
        <f>[1]!sn_val(B113)</f>
        <v>59</v>
      </c>
      <c r="Y113" s="123">
        <v>73</v>
      </c>
      <c r="AC113" s="168"/>
      <c r="AF113" s="125"/>
      <c r="AH113" s="111"/>
    </row>
    <row r="114" spans="1:32" s="115" customFormat="1" ht="21" customHeight="1">
      <c r="A114" s="261">
        <v>60</v>
      </c>
      <c r="B114" s="124">
        <v>60</v>
      </c>
      <c r="C114" s="122" t="s">
        <v>160</v>
      </c>
      <c r="E114" s="118"/>
      <c r="G114" s="252" t="s">
        <v>168</v>
      </c>
      <c r="H114" s="254"/>
      <c r="I114" s="108" t="s">
        <v>178</v>
      </c>
      <c r="K114" s="118"/>
      <c r="M114" s="122"/>
      <c r="N114" s="116"/>
      <c r="P114" s="118"/>
      <c r="Q114" s="130"/>
      <c r="U114" s="223">
        <f>INDEX(FIGS_SCORE!RES100,MATCH(Y114,FIGS_SCORE!ID,0))</f>
        <v>49.9541</v>
      </c>
      <c r="V114" s="223">
        <f t="shared" si="2"/>
        <v>49.9541</v>
      </c>
      <c r="W114" s="272">
        <f t="shared" si="3"/>
        <v>49.9541</v>
      </c>
      <c r="X114" s="257">
        <f>[1]!sn_val(B114)</f>
        <v>60</v>
      </c>
      <c r="Y114" s="123">
        <v>51</v>
      </c>
      <c r="AC114" s="168"/>
      <c r="AF114" s="125"/>
    </row>
    <row r="115" spans="1:32" s="115" customFormat="1" ht="21" customHeight="1">
      <c r="A115" s="261">
        <v>61</v>
      </c>
      <c r="B115" s="124">
        <v>15</v>
      </c>
      <c r="C115" s="122" t="s">
        <v>102</v>
      </c>
      <c r="E115" s="118"/>
      <c r="G115" s="252" t="s">
        <v>170</v>
      </c>
      <c r="H115" s="254"/>
      <c r="I115" s="108" t="s">
        <v>172</v>
      </c>
      <c r="K115" s="109"/>
      <c r="L115" s="110"/>
      <c r="M115" s="111"/>
      <c r="N115" s="112"/>
      <c r="O115" s="111"/>
      <c r="P115" s="111"/>
      <c r="Q115" s="119"/>
      <c r="U115" s="223">
        <f>INDEX(FIGS_SCORE!RES100,MATCH(Y115,FIGS_SCORE!ID,0))</f>
        <v>49.8087</v>
      </c>
      <c r="V115" s="223">
        <f t="shared" si="2"/>
        <v>49.8087</v>
      </c>
      <c r="W115" s="272">
        <f t="shared" si="3"/>
        <v>49.8087</v>
      </c>
      <c r="X115" s="257">
        <f>[1]!sn_val(B115)</f>
        <v>15</v>
      </c>
      <c r="Y115" s="123">
        <v>34</v>
      </c>
      <c r="AC115" s="168"/>
      <c r="AF115" s="125"/>
    </row>
    <row r="116" spans="1:42" s="115" customFormat="1" ht="21" customHeight="1">
      <c r="A116" s="262">
        <v>62</v>
      </c>
      <c r="B116" s="117">
        <v>54</v>
      </c>
      <c r="C116" s="122" t="s">
        <v>89</v>
      </c>
      <c r="E116" s="118"/>
      <c r="G116" s="252" t="s">
        <v>169</v>
      </c>
      <c r="H116" s="254"/>
      <c r="I116" s="108" t="s">
        <v>172</v>
      </c>
      <c r="K116" s="118"/>
      <c r="M116" s="118"/>
      <c r="N116" s="116"/>
      <c r="P116" s="118"/>
      <c r="Q116" s="119"/>
      <c r="R116" s="120"/>
      <c r="S116" s="113"/>
      <c r="T116" s="111"/>
      <c r="U116" s="223">
        <f>INDEX(FIGS_SCORE!RES100,MATCH(Y116,FIGS_SCORE!ID,0))</f>
        <v>49.6939</v>
      </c>
      <c r="V116" s="223">
        <f t="shared" si="2"/>
        <v>49.6939</v>
      </c>
      <c r="W116" s="272">
        <f t="shared" si="3"/>
        <v>49.6939</v>
      </c>
      <c r="X116" s="258">
        <f>[1]!sn_val(B116)</f>
        <v>54</v>
      </c>
      <c r="Y116" s="111">
        <v>2</v>
      </c>
      <c r="Z116" s="113"/>
      <c r="AA116" s="113"/>
      <c r="AB116" s="6"/>
      <c r="AC116" s="113"/>
      <c r="AD116" s="111"/>
      <c r="AE116" s="111"/>
      <c r="AF116" s="114"/>
      <c r="AG116" s="111"/>
      <c r="AH116" s="111"/>
      <c r="AI116" s="111"/>
      <c r="AJ116" s="111"/>
      <c r="AK116" s="111"/>
      <c r="AL116" s="111"/>
      <c r="AM116" s="111"/>
      <c r="AN116" s="113"/>
      <c r="AO116" s="113"/>
      <c r="AP116" s="113"/>
    </row>
    <row r="117" spans="1:32" s="115" customFormat="1" ht="21" customHeight="1">
      <c r="A117" s="261">
        <v>63</v>
      </c>
      <c r="B117" s="124">
        <v>23</v>
      </c>
      <c r="C117" s="122" t="s">
        <v>99</v>
      </c>
      <c r="E117" s="118"/>
      <c r="G117" s="252" t="s">
        <v>169</v>
      </c>
      <c r="H117" s="254"/>
      <c r="I117" s="108" t="s">
        <v>172</v>
      </c>
      <c r="K117" s="118"/>
      <c r="M117" s="118"/>
      <c r="N117" s="116"/>
      <c r="P117" s="118"/>
      <c r="Q117" s="119"/>
      <c r="U117" s="223">
        <f>INDEX(FIGS_SCORE!RES100,MATCH(Y117,FIGS_SCORE!ID,0))</f>
        <v>49.5816</v>
      </c>
      <c r="V117" s="223">
        <f t="shared" si="2"/>
        <v>49.5816</v>
      </c>
      <c r="W117" s="272">
        <f t="shared" si="3"/>
        <v>49.5816</v>
      </c>
      <c r="X117" s="257">
        <f>[1]!sn_val(B117)</f>
        <v>23</v>
      </c>
      <c r="Y117" s="123">
        <v>17</v>
      </c>
      <c r="AC117" s="168"/>
      <c r="AF117" s="125"/>
    </row>
    <row r="118" spans="1:32" s="115" customFormat="1" ht="21" customHeight="1">
      <c r="A118" s="261">
        <v>64</v>
      </c>
      <c r="B118" s="124">
        <v>79</v>
      </c>
      <c r="C118" s="122" t="s">
        <v>104</v>
      </c>
      <c r="D118" s="113"/>
      <c r="E118" s="118"/>
      <c r="F118" s="113"/>
      <c r="G118" s="252" t="s">
        <v>170</v>
      </c>
      <c r="H118" s="254"/>
      <c r="I118" s="108" t="s">
        <v>173</v>
      </c>
      <c r="K118" s="118"/>
      <c r="M118" s="118"/>
      <c r="N118" s="116"/>
      <c r="P118" s="118"/>
      <c r="Q118" s="119"/>
      <c r="U118" s="223">
        <f>INDEX(FIGS_SCORE!RES100,MATCH(Y118,FIGS_SCORE!ID,0))</f>
        <v>49.3648</v>
      </c>
      <c r="V118" s="223">
        <f t="shared" si="2"/>
        <v>49.3648</v>
      </c>
      <c r="W118" s="272">
        <f t="shared" si="3"/>
        <v>49.3648</v>
      </c>
      <c r="X118" s="257">
        <f>[1]!sn_val(B118)</f>
        <v>79</v>
      </c>
      <c r="Y118" s="123">
        <v>10</v>
      </c>
      <c r="AC118" s="168"/>
      <c r="AF118" s="125"/>
    </row>
    <row r="119" spans="1:32" s="115" customFormat="1" ht="21" customHeight="1">
      <c r="A119" s="261">
        <v>65</v>
      </c>
      <c r="B119" s="124">
        <v>72</v>
      </c>
      <c r="C119" s="118" t="s">
        <v>110</v>
      </c>
      <c r="E119" s="118"/>
      <c r="G119" s="252" t="s">
        <v>171</v>
      </c>
      <c r="H119" s="254"/>
      <c r="I119" s="108" t="s">
        <v>173</v>
      </c>
      <c r="J119" s="118"/>
      <c r="K119" s="118"/>
      <c r="L119" s="118"/>
      <c r="M119" s="118"/>
      <c r="N119" s="252"/>
      <c r="O119" s="122"/>
      <c r="P119" s="128"/>
      <c r="Q119" s="119"/>
      <c r="U119" s="223">
        <f>INDEX(FIGS_SCORE!RES100,MATCH(Y119,FIGS_SCORE!ID,0))</f>
        <v>48.9745</v>
      </c>
      <c r="V119" s="223">
        <f aca="true" t="shared" si="4" ref="V119:V150">ROUND(U119*FIGS_PART,4)</f>
        <v>48.9745</v>
      </c>
      <c r="W119" s="272">
        <f aca="true" t="shared" si="5" ref="W119:W142">U119</f>
        <v>48.9745</v>
      </c>
      <c r="X119" s="257">
        <f>[1]!sn_val(B119)</f>
        <v>72</v>
      </c>
      <c r="Y119" s="123">
        <v>63</v>
      </c>
      <c r="AC119" s="168"/>
      <c r="AF119" s="125"/>
    </row>
    <row r="120" spans="1:32" s="115" customFormat="1" ht="21" customHeight="1">
      <c r="A120" s="261">
        <v>66</v>
      </c>
      <c r="B120" s="124">
        <v>18</v>
      </c>
      <c r="C120" s="122" t="s">
        <v>164</v>
      </c>
      <c r="E120" s="118"/>
      <c r="G120" s="252" t="s">
        <v>169</v>
      </c>
      <c r="H120" s="254"/>
      <c r="I120" s="108" t="s">
        <v>178</v>
      </c>
      <c r="K120" s="118"/>
      <c r="M120" s="118"/>
      <c r="N120" s="116"/>
      <c r="P120" s="118"/>
      <c r="Q120" s="119"/>
      <c r="U120" s="223">
        <f>INDEX(FIGS_SCORE!RES100,MATCH(Y120,FIGS_SCORE!ID,0))</f>
        <v>48.898</v>
      </c>
      <c r="V120" s="223">
        <f t="shared" si="4"/>
        <v>48.898</v>
      </c>
      <c r="W120" s="272">
        <f t="shared" si="5"/>
        <v>48.898</v>
      </c>
      <c r="X120" s="257">
        <f>[1]!sn_val(B120)</f>
        <v>18</v>
      </c>
      <c r="Y120" s="123">
        <v>59</v>
      </c>
      <c r="AC120" s="168"/>
      <c r="AF120" s="125"/>
    </row>
    <row r="121" spans="1:32" s="115" customFormat="1" ht="21" customHeight="1">
      <c r="A121" s="261">
        <v>67</v>
      </c>
      <c r="B121" s="124">
        <v>12</v>
      </c>
      <c r="C121" s="122" t="s">
        <v>107</v>
      </c>
      <c r="E121" s="118"/>
      <c r="G121" s="252" t="s">
        <v>170</v>
      </c>
      <c r="H121" s="254"/>
      <c r="I121" s="108" t="s">
        <v>173</v>
      </c>
      <c r="K121" s="118"/>
      <c r="M121" s="118"/>
      <c r="N121" s="116"/>
      <c r="P121" s="118"/>
      <c r="Q121" s="119"/>
      <c r="U121" s="223">
        <f>INDEX(FIGS_SCORE!RES100,MATCH(Y121,FIGS_SCORE!ID,0))</f>
        <v>47.8648</v>
      </c>
      <c r="V121" s="223">
        <f t="shared" si="4"/>
        <v>47.8648</v>
      </c>
      <c r="W121" s="272">
        <f t="shared" si="5"/>
        <v>47.8648</v>
      </c>
      <c r="X121" s="257">
        <f>[1]!sn_val(B121)</f>
        <v>12</v>
      </c>
      <c r="Y121" s="123">
        <v>26</v>
      </c>
      <c r="AC121" s="168"/>
      <c r="AF121" s="125"/>
    </row>
    <row r="122" spans="1:32" s="115" customFormat="1" ht="21" customHeight="1">
      <c r="A122" s="261">
        <v>68</v>
      </c>
      <c r="B122" s="124">
        <v>4</v>
      </c>
      <c r="C122" s="122" t="s">
        <v>156</v>
      </c>
      <c r="D122" s="118"/>
      <c r="E122" s="118"/>
      <c r="F122" s="118"/>
      <c r="G122" s="252" t="s">
        <v>169</v>
      </c>
      <c r="H122" s="254"/>
      <c r="I122" s="108" t="s">
        <v>172</v>
      </c>
      <c r="J122" s="119"/>
      <c r="K122" s="119"/>
      <c r="L122" s="122"/>
      <c r="M122" s="122"/>
      <c r="N122" s="125"/>
      <c r="P122" s="122"/>
      <c r="Q122" s="119"/>
      <c r="U122" s="223">
        <f>INDEX(FIGS_SCORE!RES100,MATCH(Y122,FIGS_SCORE!ID,0))</f>
        <v>47.8214</v>
      </c>
      <c r="V122" s="223">
        <f t="shared" si="4"/>
        <v>47.8214</v>
      </c>
      <c r="W122" s="272">
        <f t="shared" si="5"/>
        <v>47.8214</v>
      </c>
      <c r="X122" s="257">
        <f>[1]!sn_val(B122)</f>
        <v>4</v>
      </c>
      <c r="Y122" s="123">
        <v>31</v>
      </c>
      <c r="AC122" s="168"/>
      <c r="AF122" s="125"/>
    </row>
    <row r="123" spans="1:32" s="115" customFormat="1" ht="21" customHeight="1">
      <c r="A123" s="261">
        <v>69</v>
      </c>
      <c r="B123" s="124">
        <v>19</v>
      </c>
      <c r="C123" s="122" t="s">
        <v>109</v>
      </c>
      <c r="E123" s="118"/>
      <c r="G123" s="252" t="s">
        <v>170</v>
      </c>
      <c r="H123" s="254"/>
      <c r="I123" s="108" t="s">
        <v>173</v>
      </c>
      <c r="K123" s="118"/>
      <c r="M123" s="118"/>
      <c r="N123" s="116"/>
      <c r="P123" s="118"/>
      <c r="Q123" s="119"/>
      <c r="U123" s="223">
        <f>INDEX(FIGS_SCORE!RES100,MATCH(Y123,FIGS_SCORE!ID,0))</f>
        <v>47.7806</v>
      </c>
      <c r="V123" s="223">
        <f t="shared" si="4"/>
        <v>47.7806</v>
      </c>
      <c r="W123" s="272">
        <f t="shared" si="5"/>
        <v>47.7806</v>
      </c>
      <c r="X123" s="257">
        <f>[1]!sn_val(B123)</f>
        <v>19</v>
      </c>
      <c r="Y123" s="123">
        <v>52</v>
      </c>
      <c r="AC123" s="168"/>
      <c r="AF123" s="125"/>
    </row>
    <row r="124" spans="1:32" s="115" customFormat="1" ht="21" customHeight="1">
      <c r="A124" s="261">
        <v>70</v>
      </c>
      <c r="B124" s="124">
        <v>57</v>
      </c>
      <c r="C124" s="122" t="s">
        <v>105</v>
      </c>
      <c r="E124" s="118"/>
      <c r="G124" s="252" t="s">
        <v>171</v>
      </c>
      <c r="H124" s="254"/>
      <c r="I124" s="108" t="s">
        <v>173</v>
      </c>
      <c r="K124" s="118"/>
      <c r="M124" s="118"/>
      <c r="N124" s="116"/>
      <c r="P124" s="118"/>
      <c r="Q124" s="119"/>
      <c r="U124" s="223">
        <f>INDEX(FIGS_SCORE!RES100,MATCH(Y124,FIGS_SCORE!ID,0))</f>
        <v>46.273</v>
      </c>
      <c r="V124" s="223">
        <f t="shared" si="4"/>
        <v>46.273</v>
      </c>
      <c r="W124" s="272">
        <f t="shared" si="5"/>
        <v>46.273</v>
      </c>
      <c r="X124" s="257">
        <f>[1]!sn_val(B124)</f>
        <v>57</v>
      </c>
      <c r="Y124" s="123">
        <v>43</v>
      </c>
      <c r="AC124" s="168"/>
      <c r="AF124" s="125"/>
    </row>
    <row r="125" spans="1:32" s="115" customFormat="1" ht="21" customHeight="1">
      <c r="A125" s="261">
        <v>71</v>
      </c>
      <c r="B125" s="124">
        <v>29</v>
      </c>
      <c r="C125" s="122" t="s">
        <v>111</v>
      </c>
      <c r="E125" s="118"/>
      <c r="G125" s="252" t="s">
        <v>171</v>
      </c>
      <c r="H125" s="254"/>
      <c r="I125" s="108" t="s">
        <v>173</v>
      </c>
      <c r="K125" s="118"/>
      <c r="M125" s="118"/>
      <c r="N125" s="116"/>
      <c r="P125" s="118"/>
      <c r="Q125" s="119"/>
      <c r="U125" s="223">
        <f>INDEX(FIGS_SCORE!RES100,MATCH(Y125,FIGS_SCORE!ID,0))</f>
        <v>45.5281</v>
      </c>
      <c r="V125" s="223">
        <f t="shared" si="4"/>
        <v>45.5281</v>
      </c>
      <c r="W125" s="272">
        <f t="shared" si="5"/>
        <v>45.5281</v>
      </c>
      <c r="X125" s="257">
        <f>[1]!sn_val(B125)</f>
        <v>29</v>
      </c>
      <c r="Y125" s="123">
        <v>24</v>
      </c>
      <c r="AC125" s="168"/>
      <c r="AF125" s="125"/>
    </row>
    <row r="126" spans="1:32" s="115" customFormat="1" ht="21" customHeight="1">
      <c r="A126" s="261">
        <v>72</v>
      </c>
      <c r="B126" s="124">
        <v>28</v>
      </c>
      <c r="C126" s="122" t="s">
        <v>165</v>
      </c>
      <c r="E126" s="118"/>
      <c r="G126" s="252" t="s">
        <v>169</v>
      </c>
      <c r="H126" s="254"/>
      <c r="I126" s="108" t="s">
        <v>178</v>
      </c>
      <c r="K126" s="118"/>
      <c r="M126" s="118"/>
      <c r="N126" s="116"/>
      <c r="P126" s="118"/>
      <c r="Q126" s="119"/>
      <c r="U126" s="223">
        <f>INDEX(FIGS_SCORE!RES100,MATCH(Y126,FIGS_SCORE!ID,0))</f>
        <v>44.1556</v>
      </c>
      <c r="V126" s="223">
        <f t="shared" si="4"/>
        <v>44.1556</v>
      </c>
      <c r="W126" s="272">
        <f t="shared" si="5"/>
        <v>44.1556</v>
      </c>
      <c r="X126" s="257">
        <f>[1]!sn_val(B126)</f>
        <v>28</v>
      </c>
      <c r="Y126" s="123">
        <v>22</v>
      </c>
      <c r="AC126" s="168"/>
      <c r="AF126" s="125"/>
    </row>
    <row r="127" spans="1:32" s="115" customFormat="1" ht="21" customHeight="1">
      <c r="A127" s="261">
        <v>73</v>
      </c>
      <c r="B127" s="124">
        <v>53</v>
      </c>
      <c r="C127" s="122" t="s">
        <v>95</v>
      </c>
      <c r="E127" s="118"/>
      <c r="G127" s="252" t="s">
        <v>167</v>
      </c>
      <c r="H127" s="254"/>
      <c r="I127" s="108" t="s">
        <v>172</v>
      </c>
      <c r="J127" s="118"/>
      <c r="K127" s="118"/>
      <c r="M127" s="118"/>
      <c r="N127" s="116"/>
      <c r="P127" s="118"/>
      <c r="Q127" s="119"/>
      <c r="U127" s="223">
        <f>INDEX(FIGS_SCORE!RES100,MATCH(Y127,FIGS_SCORE!ID,0))</f>
        <v>43.9388</v>
      </c>
      <c r="V127" s="223">
        <f t="shared" si="4"/>
        <v>43.9388</v>
      </c>
      <c r="W127" s="272">
        <f t="shared" si="5"/>
        <v>43.9388</v>
      </c>
      <c r="X127" s="257">
        <f>[1]!sn_val(B127)</f>
        <v>53</v>
      </c>
      <c r="Y127" s="123">
        <v>6</v>
      </c>
      <c r="AC127" s="168"/>
      <c r="AF127" s="125"/>
    </row>
    <row r="128" spans="1:42" s="113" customFormat="1" ht="21" customHeight="1">
      <c r="A128" s="261">
        <v>74</v>
      </c>
      <c r="B128" s="124">
        <v>17</v>
      </c>
      <c r="C128" s="122" t="s">
        <v>154</v>
      </c>
      <c r="D128" s="115"/>
      <c r="E128" s="118"/>
      <c r="F128" s="115"/>
      <c r="G128" s="252" t="s">
        <v>169</v>
      </c>
      <c r="H128" s="254"/>
      <c r="I128" s="108" t="s">
        <v>172</v>
      </c>
      <c r="J128" s="118"/>
      <c r="K128" s="118"/>
      <c r="L128" s="122"/>
      <c r="M128" s="122"/>
      <c r="N128" s="252"/>
      <c r="O128" s="122"/>
      <c r="P128" s="128"/>
      <c r="Q128" s="119"/>
      <c r="R128" s="115"/>
      <c r="S128" s="115"/>
      <c r="T128" s="115"/>
      <c r="U128" s="223">
        <f>INDEX(FIGS_SCORE!RES100,MATCH(Y128,FIGS_SCORE!ID,0))</f>
        <v>42.7015</v>
      </c>
      <c r="V128" s="223">
        <f t="shared" si="4"/>
        <v>42.7015</v>
      </c>
      <c r="W128" s="272">
        <f t="shared" si="5"/>
        <v>42.7015</v>
      </c>
      <c r="X128" s="257">
        <f>[1]!sn_val(B128)</f>
        <v>17</v>
      </c>
      <c r="Y128" s="123">
        <v>58</v>
      </c>
      <c r="Z128" s="115"/>
      <c r="AA128" s="115"/>
      <c r="AB128" s="115"/>
      <c r="AC128" s="168"/>
      <c r="AD128" s="115"/>
      <c r="AE128" s="115"/>
      <c r="AF128" s="12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1:32" s="115" customFormat="1" ht="21" customHeight="1">
      <c r="A129" s="261">
        <v>75</v>
      </c>
      <c r="B129" s="124">
        <v>50</v>
      </c>
      <c r="C129" s="118" t="s">
        <v>157</v>
      </c>
      <c r="E129" s="118"/>
      <c r="G129" s="252" t="s">
        <v>167</v>
      </c>
      <c r="H129" s="254"/>
      <c r="I129" s="108" t="s">
        <v>172</v>
      </c>
      <c r="J129" s="118"/>
      <c r="N129" s="125"/>
      <c r="Q129" s="122"/>
      <c r="U129" s="223">
        <f>INDEX(FIGS_SCORE!RES100,MATCH(Y129,FIGS_SCORE!ID,0))</f>
        <v>40.8138</v>
      </c>
      <c r="V129" s="223">
        <f t="shared" si="4"/>
        <v>40.8138</v>
      </c>
      <c r="W129" s="272">
        <f t="shared" si="5"/>
        <v>40.8138</v>
      </c>
      <c r="X129" s="257">
        <f>[1]!sn_val(B129)</f>
        <v>50</v>
      </c>
      <c r="Y129" s="123">
        <v>11</v>
      </c>
      <c r="AC129" s="168"/>
      <c r="AF129" s="125"/>
    </row>
    <row r="130" spans="1:32" s="115" customFormat="1" ht="21" customHeight="1">
      <c r="A130" s="261">
        <v>76</v>
      </c>
      <c r="B130" s="124">
        <v>41</v>
      </c>
      <c r="C130" s="122" t="s">
        <v>166</v>
      </c>
      <c r="E130" s="118"/>
      <c r="G130" s="252" t="s">
        <v>169</v>
      </c>
      <c r="H130" s="254"/>
      <c r="I130" s="108" t="s">
        <v>178</v>
      </c>
      <c r="K130" s="118"/>
      <c r="M130" s="118"/>
      <c r="N130" s="116"/>
      <c r="P130" s="118"/>
      <c r="Q130" s="119"/>
      <c r="U130" s="223">
        <f>INDEX(FIGS_SCORE!RES100,MATCH(Y130,FIGS_SCORE!ID,0))</f>
        <v>40.7423</v>
      </c>
      <c r="V130" s="223">
        <f t="shared" si="4"/>
        <v>40.7423</v>
      </c>
      <c r="W130" s="272">
        <f t="shared" si="5"/>
        <v>40.7423</v>
      </c>
      <c r="X130" s="257">
        <f>[1]!sn_val(B130)</f>
        <v>41</v>
      </c>
      <c r="Y130" s="123">
        <v>27</v>
      </c>
      <c r="AC130" s="168"/>
      <c r="AF130" s="125"/>
    </row>
    <row r="131" spans="1:34" s="115" customFormat="1" ht="21" customHeight="1">
      <c r="A131" s="261">
        <v>77</v>
      </c>
      <c r="B131" s="124">
        <v>85</v>
      </c>
      <c r="C131" s="122" t="s">
        <v>101</v>
      </c>
      <c r="E131" s="118"/>
      <c r="G131" s="252" t="s">
        <v>170</v>
      </c>
      <c r="H131" s="254"/>
      <c r="I131" s="108" t="s">
        <v>172</v>
      </c>
      <c r="K131" s="118"/>
      <c r="L131" s="118"/>
      <c r="M131" s="118"/>
      <c r="N131" s="252"/>
      <c r="O131" s="122"/>
      <c r="P131" s="128"/>
      <c r="Q131" s="119"/>
      <c r="U131" s="223">
        <f>INDEX(FIGS_SCORE!RES100,MATCH(Y131,FIGS_SCORE!ID,0))</f>
        <v>37.8546</v>
      </c>
      <c r="V131" s="223">
        <f t="shared" si="4"/>
        <v>37.8546</v>
      </c>
      <c r="W131" s="272">
        <f t="shared" si="5"/>
        <v>37.8546</v>
      </c>
      <c r="X131" s="257">
        <f>[1]!sn_val(B131)</f>
        <v>85</v>
      </c>
      <c r="Y131" s="123">
        <v>64</v>
      </c>
      <c r="AC131" s="168"/>
      <c r="AF131" s="125"/>
      <c r="AH131" s="111"/>
    </row>
    <row r="132" spans="1:32" s="115" customFormat="1" ht="21" customHeight="1">
      <c r="A132" s="261">
        <v>78</v>
      </c>
      <c r="B132" s="124">
        <v>26</v>
      </c>
      <c r="C132" s="122" t="s">
        <v>119</v>
      </c>
      <c r="E132" s="118"/>
      <c r="G132" s="252" t="s">
        <v>170</v>
      </c>
      <c r="H132" s="254"/>
      <c r="I132" s="108" t="s">
        <v>174</v>
      </c>
      <c r="K132" s="118"/>
      <c r="M132" s="118"/>
      <c r="N132" s="116"/>
      <c r="P132" s="118"/>
      <c r="U132" s="223">
        <f>INDEX(FIGS_SCORE!RES100,MATCH(Y132,FIGS_SCORE!ID,0))</f>
        <v>37.0969</v>
      </c>
      <c r="V132" s="223">
        <f t="shared" si="4"/>
        <v>37.0969</v>
      </c>
      <c r="W132" s="272">
        <f t="shared" si="5"/>
        <v>37.0969</v>
      </c>
      <c r="X132" s="257">
        <f>[1]!sn_val(B132)</f>
        <v>26</v>
      </c>
      <c r="Y132" s="123">
        <v>71</v>
      </c>
      <c r="AC132" s="168"/>
      <c r="AF132" s="125"/>
    </row>
    <row r="133" spans="1:32" s="115" customFormat="1" ht="21" customHeight="1">
      <c r="A133" s="261">
        <v>79</v>
      </c>
      <c r="B133" s="124">
        <v>27</v>
      </c>
      <c r="C133" s="122" t="s">
        <v>155</v>
      </c>
      <c r="E133" s="118"/>
      <c r="G133" s="252" t="s">
        <v>168</v>
      </c>
      <c r="H133" s="254"/>
      <c r="I133" s="108" t="s">
        <v>172</v>
      </c>
      <c r="J133" s="118"/>
      <c r="K133" s="118"/>
      <c r="L133" s="118"/>
      <c r="M133" s="118"/>
      <c r="N133" s="252"/>
      <c r="O133" s="122"/>
      <c r="P133" s="128"/>
      <c r="Q133" s="119"/>
      <c r="U133" s="223">
        <f>INDEX(FIGS_SCORE!RES100,MATCH(Y133,FIGS_SCORE!ID,0))</f>
        <v>33.5969</v>
      </c>
      <c r="V133" s="223">
        <f t="shared" si="4"/>
        <v>33.5969</v>
      </c>
      <c r="W133" s="272">
        <f t="shared" si="5"/>
        <v>33.5969</v>
      </c>
      <c r="X133" s="257">
        <f>[1]!sn_val(B133)</f>
        <v>27</v>
      </c>
      <c r="Y133" s="123">
        <v>37</v>
      </c>
      <c r="AC133" s="168"/>
      <c r="AF133" s="125"/>
    </row>
    <row r="134" spans="1:32" s="115" customFormat="1" ht="21" customHeight="1">
      <c r="A134" s="261">
        <v>80</v>
      </c>
      <c r="B134" s="124">
        <v>33</v>
      </c>
      <c r="C134" s="122" t="s">
        <v>150</v>
      </c>
      <c r="E134" s="118"/>
      <c r="G134" s="252" t="s">
        <v>167</v>
      </c>
      <c r="H134" s="254"/>
      <c r="I134" s="108" t="s">
        <v>177</v>
      </c>
      <c r="J134" s="118"/>
      <c r="N134" s="125"/>
      <c r="Q134" s="119"/>
      <c r="U134" s="223">
        <f>INDEX(FIGS_SCORE!RES100,MATCH(Y134,FIGS_SCORE!ID,0))</f>
        <v>0</v>
      </c>
      <c r="V134" s="223">
        <f t="shared" si="4"/>
        <v>0</v>
      </c>
      <c r="W134" s="272">
        <f t="shared" si="5"/>
        <v>0</v>
      </c>
      <c r="X134" s="257">
        <f>[1]!sn_val(B134)</f>
        <v>33</v>
      </c>
      <c r="Y134" s="123">
        <v>54</v>
      </c>
      <c r="AC134" s="168"/>
      <c r="AF134" s="125"/>
    </row>
    <row r="135" spans="1:32" s="115" customFormat="1" ht="21" customHeight="1">
      <c r="A135" s="261">
        <v>80</v>
      </c>
      <c r="B135" s="124">
        <v>37</v>
      </c>
      <c r="C135" s="118" t="s">
        <v>134</v>
      </c>
      <c r="E135" s="118"/>
      <c r="G135" s="252" t="s">
        <v>167</v>
      </c>
      <c r="H135" s="254"/>
      <c r="I135" s="108" t="s">
        <v>175</v>
      </c>
      <c r="K135" s="118"/>
      <c r="M135" s="118"/>
      <c r="N135" s="116"/>
      <c r="P135" s="118"/>
      <c r="Q135" s="119"/>
      <c r="U135" s="223">
        <f>INDEX(FIGS_SCORE!RES100,MATCH(Y135,FIGS_SCORE!ID,0))</f>
        <v>0</v>
      </c>
      <c r="V135" s="223">
        <f t="shared" si="4"/>
        <v>0</v>
      </c>
      <c r="W135" s="272">
        <f t="shared" si="5"/>
        <v>0</v>
      </c>
      <c r="X135" s="257">
        <f>[1]!sn_val(B135)</f>
        <v>37</v>
      </c>
      <c r="Y135" s="123">
        <v>55</v>
      </c>
      <c r="AC135" s="168"/>
      <c r="AF135" s="125"/>
    </row>
    <row r="136" spans="1:32" s="115" customFormat="1" ht="21" customHeight="1">
      <c r="A136" s="261">
        <v>80</v>
      </c>
      <c r="B136" s="124">
        <v>44</v>
      </c>
      <c r="C136" s="129" t="s">
        <v>127</v>
      </c>
      <c r="E136" s="118"/>
      <c r="G136" s="252" t="s">
        <v>167</v>
      </c>
      <c r="H136" s="254"/>
      <c r="I136" s="108" t="s">
        <v>175</v>
      </c>
      <c r="K136" s="118"/>
      <c r="M136" s="118"/>
      <c r="N136" s="116"/>
      <c r="P136" s="118"/>
      <c r="Q136" s="119"/>
      <c r="U136" s="223">
        <f>INDEX(FIGS_SCORE!RES100,MATCH(Y136,FIGS_SCORE!ID,0))</f>
        <v>0</v>
      </c>
      <c r="V136" s="223">
        <f t="shared" si="4"/>
        <v>0</v>
      </c>
      <c r="W136" s="272">
        <f t="shared" si="5"/>
        <v>0</v>
      </c>
      <c r="X136" s="257">
        <f>[1]!sn_val(B136)</f>
        <v>44</v>
      </c>
      <c r="Y136" s="123">
        <v>12</v>
      </c>
      <c r="AC136" s="168"/>
      <c r="AF136" s="125"/>
    </row>
    <row r="137" spans="1:32" s="115" customFormat="1" ht="21" customHeight="1">
      <c r="A137" s="261">
        <v>80</v>
      </c>
      <c r="B137" s="124">
        <v>55</v>
      </c>
      <c r="C137" s="122" t="s">
        <v>151</v>
      </c>
      <c r="E137" s="118"/>
      <c r="G137" s="252" t="s">
        <v>167</v>
      </c>
      <c r="H137" s="254"/>
      <c r="I137" s="108" t="s">
        <v>177</v>
      </c>
      <c r="J137" s="118"/>
      <c r="N137" s="125"/>
      <c r="Q137" s="119"/>
      <c r="U137" s="223">
        <f>INDEX(FIGS_SCORE!RES100,MATCH(Y137,FIGS_SCORE!ID,0))</f>
        <v>0</v>
      </c>
      <c r="V137" s="223">
        <f t="shared" si="4"/>
        <v>0</v>
      </c>
      <c r="W137" s="272">
        <f t="shared" si="5"/>
        <v>0</v>
      </c>
      <c r="X137" s="257">
        <f>[1]!sn_val(B137)</f>
        <v>55</v>
      </c>
      <c r="Y137" s="123">
        <v>77</v>
      </c>
      <c r="AC137" s="168"/>
      <c r="AF137" s="125"/>
    </row>
    <row r="138" spans="1:32" s="115" customFormat="1" ht="21" customHeight="1">
      <c r="A138" s="261">
        <v>80</v>
      </c>
      <c r="B138" s="124">
        <v>62</v>
      </c>
      <c r="C138" s="122" t="s">
        <v>128</v>
      </c>
      <c r="E138" s="118"/>
      <c r="G138" s="252" t="s">
        <v>169</v>
      </c>
      <c r="H138" s="254"/>
      <c r="I138" s="108" t="s">
        <v>177</v>
      </c>
      <c r="J138" s="118"/>
      <c r="N138" s="125"/>
      <c r="Q138" s="119"/>
      <c r="U138" s="223">
        <f>INDEX(FIGS_SCORE!RES100,MATCH(Y138,FIGS_SCORE!ID,0))</f>
        <v>0</v>
      </c>
      <c r="V138" s="223">
        <f t="shared" si="4"/>
        <v>0</v>
      </c>
      <c r="W138" s="272">
        <f t="shared" si="5"/>
        <v>0</v>
      </c>
      <c r="X138" s="257">
        <f>[1]!sn_val(B138)</f>
        <v>62</v>
      </c>
      <c r="Y138" s="123">
        <v>16</v>
      </c>
      <c r="AC138" s="168"/>
      <c r="AF138" s="125"/>
    </row>
    <row r="139" spans="1:32" s="115" customFormat="1" ht="21" customHeight="1">
      <c r="A139" s="261">
        <v>80</v>
      </c>
      <c r="B139" s="124">
        <v>66</v>
      </c>
      <c r="C139" s="129" t="s">
        <v>153</v>
      </c>
      <c r="E139" s="118"/>
      <c r="G139" s="252" t="s">
        <v>169</v>
      </c>
      <c r="H139" s="254"/>
      <c r="I139" s="108" t="s">
        <v>177</v>
      </c>
      <c r="K139" s="118"/>
      <c r="M139" s="118"/>
      <c r="N139" s="116"/>
      <c r="P139" s="118"/>
      <c r="Q139" s="130"/>
      <c r="U139" s="223">
        <f>INDEX(FIGS_SCORE!RES100,MATCH(Y139,FIGS_SCORE!ID,0))</f>
        <v>0</v>
      </c>
      <c r="V139" s="223">
        <f t="shared" si="4"/>
        <v>0</v>
      </c>
      <c r="W139" s="272">
        <f t="shared" si="5"/>
        <v>0</v>
      </c>
      <c r="X139" s="257">
        <f>[1]!sn_val(B139)</f>
        <v>66</v>
      </c>
      <c r="Y139" s="123">
        <v>48</v>
      </c>
      <c r="AC139" s="168"/>
      <c r="AF139" s="125"/>
    </row>
    <row r="140" spans="1:32" s="115" customFormat="1" ht="21" customHeight="1">
      <c r="A140" s="261">
        <v>80</v>
      </c>
      <c r="B140" s="124">
        <v>70</v>
      </c>
      <c r="C140" s="122" t="s">
        <v>130</v>
      </c>
      <c r="E140" s="118"/>
      <c r="G140" s="252" t="s">
        <v>169</v>
      </c>
      <c r="H140" s="254"/>
      <c r="I140" s="108" t="s">
        <v>175</v>
      </c>
      <c r="K140" s="118"/>
      <c r="M140" s="122"/>
      <c r="N140" s="116"/>
      <c r="P140" s="118"/>
      <c r="Q140" s="119"/>
      <c r="U140" s="223">
        <f>INDEX(FIGS_SCORE!RES100,MATCH(Y140,FIGS_SCORE!ID,0))</f>
        <v>0</v>
      </c>
      <c r="V140" s="223">
        <f t="shared" si="4"/>
        <v>0</v>
      </c>
      <c r="W140" s="272">
        <f t="shared" si="5"/>
        <v>0</v>
      </c>
      <c r="X140" s="257">
        <f>[1]!sn_val(B140)</f>
        <v>70</v>
      </c>
      <c r="Y140" s="123">
        <v>20</v>
      </c>
      <c r="AC140" s="168"/>
      <c r="AF140" s="125"/>
    </row>
    <row r="141" spans="1:32" s="115" customFormat="1" ht="21" customHeight="1">
      <c r="A141" s="261">
        <v>80</v>
      </c>
      <c r="B141" s="124">
        <v>75</v>
      </c>
      <c r="C141" s="122" t="s">
        <v>113</v>
      </c>
      <c r="E141" s="118"/>
      <c r="G141" s="252" t="s">
        <v>168</v>
      </c>
      <c r="H141" s="254"/>
      <c r="I141" s="108" t="s">
        <v>177</v>
      </c>
      <c r="J141" s="118"/>
      <c r="K141" s="130"/>
      <c r="L141" s="122"/>
      <c r="M141" s="122"/>
      <c r="N141" s="117"/>
      <c r="P141" s="122"/>
      <c r="Q141" s="119"/>
      <c r="U141" s="223">
        <f>INDEX(FIGS_SCORE!RES100,MATCH(Y141,FIGS_SCORE!ID,0))</f>
        <v>0</v>
      </c>
      <c r="V141" s="223">
        <f t="shared" si="4"/>
        <v>0</v>
      </c>
      <c r="W141" s="272">
        <f t="shared" si="5"/>
        <v>0</v>
      </c>
      <c r="X141" s="257">
        <f>[1]!sn_val(B141)</f>
        <v>75</v>
      </c>
      <c r="Y141" s="123">
        <v>66</v>
      </c>
      <c r="AC141" s="168"/>
      <c r="AF141" s="125"/>
    </row>
    <row r="142" spans="1:32" s="115" customFormat="1" ht="21" customHeight="1">
      <c r="A142" s="261">
        <v>80</v>
      </c>
      <c r="B142" s="124">
        <v>87</v>
      </c>
      <c r="C142" s="122" t="s">
        <v>137</v>
      </c>
      <c r="E142" s="118"/>
      <c r="G142" s="252" t="s">
        <v>169</v>
      </c>
      <c r="H142" s="254"/>
      <c r="I142" s="108" t="s">
        <v>176</v>
      </c>
      <c r="K142" s="118"/>
      <c r="M142" s="118"/>
      <c r="N142" s="116"/>
      <c r="P142" s="118"/>
      <c r="Q142" s="119"/>
      <c r="U142" s="223">
        <f>INDEX(FIGS_SCORE!RES100,MATCH(Y142,FIGS_SCORE!ID,0))</f>
        <v>0</v>
      </c>
      <c r="V142" s="223">
        <f t="shared" si="4"/>
        <v>0</v>
      </c>
      <c r="W142" s="272">
        <f t="shared" si="5"/>
        <v>0</v>
      </c>
      <c r="X142" s="257">
        <f>[1]!sn_val(B142)</f>
        <v>87</v>
      </c>
      <c r="Y142" s="123">
        <v>88</v>
      </c>
      <c r="AC142" s="168"/>
      <c r="AF142" s="125"/>
    </row>
  </sheetData>
  <sheetProtection/>
  <dataValidations count="1">
    <dataValidation allowBlank="1" sqref="A44:H46 C41 C39 I44 C43 I46 A37:K38 A42:K42 M42:IV42 A40:K40 M40:IV40 A47:K49 J44:K46 M44:IV49 A1:IV33 M37:IV38 A51:IV54 A143:IV65536 C95:P95 C132:P132 C55:J55 A55:B142 K55:P57 Q55:IV142"/>
  </dataValidations>
  <printOptions/>
  <pageMargins left="0.3937007874015748" right="0.3937007874015748" top="0.984251968503937" bottom="0.1968503937007874" header="0.1968503937007874" footer="0.3937007874015748"/>
  <pageSetup horizontalDpi="120" verticalDpi="120" orientation="portrait" paperSize="9" scale="65" r:id="rId3"/>
  <headerFooter alignWithMargins="0">
    <oddFooter>&amp;LОБЯЗАТЕЛЬНАЯ ПРОГРАММА
, результаты&amp;RСтраница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figures</cp:keywords>
  <dc:description>Обязательная программа.
Русский.</dc:description>
  <cp:lastModifiedBy>user</cp:lastModifiedBy>
  <cp:lastPrinted>2007-05-22T18:24:24Z</cp:lastPrinted>
  <dcterms:created xsi:type="dcterms:W3CDTF">2005-01-23T20:54:58Z</dcterms:created>
  <dcterms:modified xsi:type="dcterms:W3CDTF">2019-02-16T05:02:42Z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5</vt:i4>
  </property>
  <property fmtid="{D5CDD505-2E9C-101B-9397-08002B2CF9AE}" pid="3" name="SSRoutine">
    <vt:lpwstr>figures</vt:lpwstr>
  </property>
  <property fmtid="{D5CDD505-2E9C-101B-9397-08002B2CF9AE}" pid="4" name="Panel" linkTarget="SS_PANEL_PROPERTY">
    <vt:lpwstr>Нет</vt:lpwstr>
  </property>
  <property fmtid="{D5CDD505-2E9C-101B-9397-08002B2CF9AE}" pid="5" name="SS_Setup_Ranks">
    <vt:bool>true</vt:bool>
  </property>
  <property fmtid="{D5CDD505-2E9C-101B-9397-08002B2CF9AE}" pid="6" name="TS_COMPETITION_ID">
    <vt:lpwstr>10.02.2019_12:42:06</vt:lpwstr>
  </property>
</Properties>
</file>