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65521" windowWidth="7680" windowHeight="9585" tabRatio="929" activeTab="3"/>
  </bookViews>
  <sheets>
    <sheet name="SETUP" sheetId="1" r:id="rId1"/>
    <sheet name="FIGS_SL" sheetId="2" r:id="rId2"/>
    <sheet name="FIGS_SCORE" sheetId="3" r:id="rId3"/>
    <sheet name="FIGS_RES" sheetId="4" r:id="rId4"/>
  </sheets>
  <externalReferences>
    <externalReference r:id="rId7"/>
  </externalReferences>
  <definedNames>
    <definedName name="AUTO_SORT_OPTION" localSheetId="0">'SETUP'!$U$18</definedName>
    <definedName name="DATE_TIME_01">'SETUP'!$AI$2</definedName>
    <definedName name="DIRECT_SORT_OPTION" localSheetId="0">'SETUP'!$U$22</definedName>
    <definedName name="FIGDD1" hidden="1">'SETUP'!$D$19</definedName>
    <definedName name="FIGDD2" hidden="1">'SETUP'!$D$20</definedName>
    <definedName name="FIGDD3" hidden="1">'SETUP'!$D$21</definedName>
    <definedName name="FIGDD4" hidden="1">'SETUP'!$D$22</definedName>
    <definedName name="FIGID1" hidden="1">'SETUP'!$C$19</definedName>
    <definedName name="FIGID2" hidden="1">'SETUP'!$C$20</definedName>
    <definedName name="FIGID3" hidden="1">'SETUP'!$C$21</definedName>
    <definedName name="FIGID4" hidden="1">'SETUP'!$C$22</definedName>
    <definedName name="FIGNAME1" hidden="1">'SETUP'!$G$19</definedName>
    <definedName name="FIGNAME1_2">'SETUP'!$H$19</definedName>
    <definedName name="FIGNAME2" hidden="1">'SETUP'!$G$20</definedName>
    <definedName name="FIGNAME2_2">'SETUP'!$H$20</definedName>
    <definedName name="FIGNAME3" hidden="1">'SETUP'!$G$21</definedName>
    <definedName name="FIGNAME3_2">'SETUP'!$H$21</definedName>
    <definedName name="FIGNAME4" hidden="1">'SETUP'!$G$22</definedName>
    <definedName name="FIGNAME4_2">'SETUP'!$H$22</definedName>
    <definedName name="FIGPAN1" hidden="1">'SETUP'!$E$19</definedName>
    <definedName name="FIGPAN2" hidden="1">'SETUP'!$E$20</definedName>
    <definedName name="FIGPAN3" hidden="1">'SETUP'!$E$21</definedName>
    <definedName name="FIGPAN4" hidden="1">'SETUP'!$E$22</definedName>
    <definedName name="FIGS_GROUP" hidden="1">'SETUP'!$B$17</definedName>
    <definedName name="FIGS_GROUP_NAME">'SETUP'!$C$17</definedName>
    <definedName name="FIGS_PART" hidden="1">'SETUP'!$D$13</definedName>
    <definedName name="FIGS_RES_PROTO" localSheetId="3" hidden="1">'FIGS_RES'!$U$2:$W$2</definedName>
    <definedName name="FIGSDD" hidden="1">'SETUP'!$D$23</definedName>
    <definedName name="FIGSN1" hidden="1">'SETUP'!$F$19</definedName>
    <definedName name="FIGSN2" hidden="1">'SETUP'!$F$20</definedName>
    <definedName name="FIGSN3" hidden="1">'SETUP'!$F$21</definedName>
    <definedName name="FIGSN4" hidden="1">'SETUP'!$F$22</definedName>
    <definedName name="GRP_SORT_OPTION" hidden="1">'SETUP'!$U$16</definedName>
    <definedName name="ID" localSheetId="3" hidden="1">'FIGS_RES'!$Y$55:$Y$78</definedName>
    <definedName name="ID" localSheetId="2" hidden="1">'FIGS_SCORE'!$Y$55:$Y$198</definedName>
    <definedName name="ID" localSheetId="1" hidden="1">'FIGS_SL'!$Y$55:$Y$78</definedName>
    <definedName name="JUDGES_COUNT" localSheetId="2" hidden="1">'FIGS_SCORE'!$AA$3</definedName>
    <definedName name="JUDGESLIST_01">'SETUP'!$AI$3</definedName>
    <definedName name="JUDGESLIST_1">'SETUP'!$AH$15</definedName>
    <definedName name="JUDGESLIST_2">'SETUP'!$AH$29</definedName>
    <definedName name="JUDGESLIST_3">'SETUP'!$AL$15</definedName>
    <definedName name="JUDGESLIST_4">'SETUP'!$AL$29</definedName>
    <definedName name="PLACE_NUM" localSheetId="3">'FIGS_RES'!$A$55:$A$78</definedName>
    <definedName name="RES_PROTO" localSheetId="2" hidden="1">'FIGS_SCORE'!$T$1:$W$1</definedName>
    <definedName name="RES100" localSheetId="3">'FIGS_RES'!$U$55:$U$78</definedName>
    <definedName name="RES100" localSheetId="2">'FIGS_SCORE'!$U$55:$U$198</definedName>
    <definedName name="RES50" localSheetId="3">'FIGS_RES'!$V$55:$V$78</definedName>
    <definedName name="RES50" localSheetId="2">'FIGS_SCORE'!$V$55:$V$198</definedName>
    <definedName name="SCORES_PROTO" localSheetId="2" hidden="1">'FIGS_SCORE'!$I$1:$T$4</definedName>
    <definedName name="SKIP_PLACE_OPTION" hidden="1">'SETUP'!$U$13</definedName>
    <definedName name="SORT_RANGE" localSheetId="3">'FIGS_RES'!$A$55:$AF$78</definedName>
    <definedName name="SORT_RANGE" localSheetId="2">'FIGS_SCORE'!$A$55:$AF$198</definedName>
    <definedName name="SORT_RANGE" localSheetId="1">'FIGS_SL'!$A$55:$AF$78</definedName>
    <definedName name="SS_PANEL" localSheetId="0">'SETUP'!$X$2</definedName>
    <definedName name="SS_PANEL_ID" localSheetId="0">'SETUP'!$X$4</definedName>
    <definedName name="SS_PANEL_PATH" localSheetId="0">'SETUP'!$X$3</definedName>
    <definedName name="SS_PANEL_PROPERTY">'SETUP'!$U$19</definedName>
    <definedName name="SWIMMERS" localSheetId="3">'FIGS_RES'!$C$55:$C$78</definedName>
    <definedName name="TEAM_NAME_STYLE" localSheetId="0">'SETUP'!$I$54</definedName>
    <definedName name="TS_COMPETITION_ID" localSheetId="0">'SETUP'!$X$5</definedName>
    <definedName name="_xlnm.Print_Titles" localSheetId="3">'FIGS_RES'!$52:$54</definedName>
    <definedName name="_xlnm.Print_Titles" localSheetId="2">'FIGS_SCORE'!$52:$54</definedName>
    <definedName name="_xlnm.Print_Titles" localSheetId="1">'FIGS_SL'!$52:$54</definedName>
    <definedName name="_xlnm.Print_Area" localSheetId="3">'FIGS_RES'!$A$5:$V$78</definedName>
    <definedName name="_xlnm.Print_Area" localSheetId="2">'FIGS_SCORE'!$A$5:$V$197</definedName>
    <definedName name="_xlnm.Print_Area" localSheetId="1">'FIGS_SL'!$A$5:$V$78</definedName>
  </definedNames>
  <calcPr fullCalcOnLoad="1" refMode="R1C1"/>
</workbook>
</file>

<file path=xl/comments1.xml><?xml version="1.0" encoding="utf-8"?>
<comments xmlns="http://schemas.openxmlformats.org/spreadsheetml/2006/main">
  <authors>
    <author>Nomad</author>
  </authors>
  <commentList>
    <comment ref="C52" authorId="0">
      <text>
        <r>
          <rPr>
            <sz val="11"/>
            <rFont val="Tahoma"/>
            <family val="2"/>
          </rPr>
          <t>В этом столбце должно быть имя.</t>
        </r>
      </text>
    </comment>
    <comment ref="U4" authorId="0">
      <text>
        <r>
          <rPr>
            <sz val="12"/>
            <rFont val="Arial"/>
            <family val="2"/>
          </rPr>
          <t>Для правильного подсчёта результата обязательной программы, ячейка должна содержать имя, которое будет использовано для поиска соответствующего значения в результатах фигур.</t>
        </r>
      </text>
    </comment>
    <comment ref="U5" authorId="0">
      <text>
        <r>
          <rPr>
            <sz val="12"/>
            <rFont val="Arial"/>
            <family val="2"/>
          </rPr>
          <t>Не используется
Подходит для года рождения.</t>
        </r>
      </text>
    </comment>
    <comment ref="U6" authorId="0">
      <text>
        <r>
          <rPr>
            <sz val="12"/>
            <rFont val="Arial"/>
            <family val="2"/>
          </rPr>
          <t xml:space="preserve">Содержит название команды.
</t>
        </r>
        <r>
          <rPr>
            <b/>
            <u val="single"/>
            <sz val="12"/>
            <rFont val="Arial"/>
            <family val="2"/>
          </rPr>
          <t>Стартовый номер должен быть в этом же ряду</t>
        </r>
        <r>
          <rPr>
            <sz val="12"/>
            <rFont val="Arial"/>
            <family val="2"/>
          </rPr>
          <t>.
Ячейки результатов также находятся в этом ряду.</t>
        </r>
      </text>
    </comment>
    <comment ref="D13" authorId="0">
      <text>
        <r>
          <rPr>
            <sz val="11"/>
            <rFont val="Tahoma"/>
            <family val="2"/>
          </rPr>
          <t>Частичный результат обязательной программы. Используется только в этой книге.</t>
        </r>
      </text>
    </comment>
    <comment ref="T11" authorId="0">
      <text>
        <r>
          <rPr>
            <sz val="12"/>
            <rFont val="Arial"/>
            <family val="2"/>
          </rPr>
          <t xml:space="preserve"> Если "ЛОЖЬ", то сдвигать: 
                                               1, 2, 2, 3, 4
 Если "ИСТИНА", то пропускать:
                                               1, 2, 2, 4, 5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  <comment ref="T15" authorId="0">
      <text>
        <r>
          <rPr>
            <sz val="11"/>
            <rFont val="Tahoma"/>
            <family val="2"/>
          </rPr>
          <t>Колонка 32.</t>
        </r>
      </text>
    </comment>
    <comment ref="U13" authorId="0">
      <text>
        <r>
          <rPr>
            <sz val="12"/>
            <rFont val="Arial"/>
            <family val="2"/>
          </rPr>
          <t>Не изменяйте эти значения эдесь.
Используйте меню "Опции" панели инструментов.</t>
        </r>
      </text>
    </comment>
    <comment ref="D18" authorId="0">
      <text>
        <r>
          <rPr>
            <sz val="11"/>
            <rFont val="Tahoma"/>
            <family val="2"/>
          </rPr>
          <t>Коэффициэнт сложности для каждой фигуры.
Эти значения необходимы для вычислений.
Копируется при импорте группы фигур.</t>
        </r>
      </text>
    </comment>
    <comment ref="D23" authorId="0">
      <text>
        <r>
          <rPr>
            <sz val="11"/>
            <rFont val="Tahoma"/>
            <family val="2"/>
          </rPr>
          <t>Коэффициэнт сложности группы фигур.</t>
        </r>
      </text>
    </comment>
    <comment ref="B17" authorId="0">
      <text>
        <r>
          <rPr>
            <sz val="11"/>
            <rFont val="Tahoma"/>
            <family val="2"/>
          </rPr>
          <t>Выбранная подгруппа.</t>
        </r>
      </text>
    </comment>
    <comment ref="E18" authorId="0">
      <text>
        <r>
          <rPr>
            <sz val="11"/>
            <rFont val="Tahoma"/>
            <family val="2"/>
          </rPr>
          <t>Назначенная бригада.</t>
        </r>
      </text>
    </comment>
    <comment ref="F18" authorId="0">
      <text>
        <r>
          <rPr>
            <sz val="11"/>
            <rFont val="Tahoma"/>
            <family val="2"/>
          </rPr>
          <t>Первый стартовый номер.</t>
        </r>
      </text>
    </comment>
    <comment ref="C54" authorId="0">
      <text>
        <r>
          <rPr>
            <sz val="11"/>
            <rFont val="Tahoma"/>
            <family val="2"/>
          </rPr>
          <t>Шрифт этой ячейки (имя и размер) используется как образец при импорте списка участников.</t>
        </r>
      </text>
    </comment>
    <comment ref="C17" authorId="0">
      <text>
        <r>
          <rPr>
            <sz val="11"/>
            <rFont val="Tahoma"/>
            <family val="2"/>
          </rPr>
          <t>Название выбранной группы. Копируется при импорте.</t>
        </r>
      </text>
    </comment>
    <comment ref="U19" authorId="0">
      <text>
        <r>
          <rPr>
            <sz val="12"/>
            <rFont val="Arial"/>
            <family val="2"/>
          </rPr>
          <t>Если этот файл был изменен с использованием функций разделения, то отображает его состояние.</t>
        </r>
      </text>
    </comment>
    <comment ref="I54" authorId="0">
      <text>
        <r>
          <rPr>
            <sz val="11"/>
            <rFont val="Tahoma"/>
            <family val="2"/>
          </rPr>
          <t>Формат этой ячейки используется как образец для ячеек с названиями команд при создании стартовых листов.</t>
        </r>
      </text>
    </comment>
    <comment ref="T21" authorId="0">
      <text>
        <r>
          <rPr>
            <sz val="11"/>
            <rFont val="Tahoma"/>
            <family val="2"/>
          </rPr>
          <t>Прямая сортировка групп по результату.</t>
        </r>
      </text>
    </comment>
    <comment ref="G19" authorId="0">
      <text>
        <r>
          <rPr>
            <sz val="12"/>
            <rFont val="Tahoma"/>
            <family val="2"/>
          </rPr>
          <t>Первичное название, копируется при импорте.</t>
        </r>
      </text>
    </comment>
    <comment ref="H19" authorId="0">
      <text>
        <r>
          <rPr>
            <sz val="12"/>
            <rFont val="Tahoma"/>
            <family val="2"/>
          </rPr>
          <t>Вторичное название, копируется при импорте.</t>
        </r>
      </text>
    </comment>
    <comment ref="C18" authorId="0">
      <text>
        <r>
          <rPr>
            <sz val="11"/>
            <rFont val="Tahoma"/>
            <family val="2"/>
          </rPr>
          <t>Идентификатор для каждой фигуры.
Копируется при импорте группы фигур.</t>
        </r>
      </text>
    </comment>
  </commentList>
</comments>
</file>

<file path=xl/comments2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3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фигур и штрафа (штраф должен быть отрицательным)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
Не изменяйте.</t>
        </r>
      </text>
    </comment>
  </commentList>
</comments>
</file>

<file path=xl/comments4.xml><?xml version="1.0" encoding="utf-8"?>
<comments xmlns="http://schemas.openxmlformats.org/spreadsheetml/2006/main">
  <authors>
    <author>Nomad</author>
  </authors>
  <commentLis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
Не изменяйте.</t>
        </r>
      </text>
    </comment>
  </commentList>
</comments>
</file>

<file path=xl/sharedStrings.xml><?xml version="1.0" encoding="utf-8"?>
<sst xmlns="http://schemas.openxmlformats.org/spreadsheetml/2006/main" count="543" uniqueCount="142">
  <si>
    <t>РЕЗУЛЬТАТЫ</t>
  </si>
  <si>
    <t>Рефери</t>
  </si>
  <si>
    <t>Ассистент рефери</t>
  </si>
  <si>
    <t>Главный секретарь</t>
  </si>
  <si>
    <t>Наблюдатель</t>
  </si>
  <si>
    <t>Место</t>
  </si>
  <si>
    <t>ст.н.</t>
  </si>
  <si>
    <t>г.р.</t>
  </si>
  <si>
    <t>СТАРТОВЫЙ ЛИСТ</t>
  </si>
  <si>
    <t>пен.</t>
  </si>
  <si>
    <t>РЕЗ</t>
  </si>
  <si>
    <t>ОБ.ПР.</t>
  </si>
  <si>
    <t>ID</t>
  </si>
  <si>
    <t>Количество судей</t>
  </si>
  <si>
    <t>НАСТРОЙКА</t>
  </si>
  <si>
    <t>рез</t>
  </si>
  <si>
    <t>ст. н.</t>
  </si>
  <si>
    <t>Москва, Труд-1</t>
  </si>
  <si>
    <t>ЗОЗУЛИНА ЕКАТЕРИНА</t>
  </si>
  <si>
    <t>АНУФРИЕВА ВИКТОРИЯ</t>
  </si>
  <si>
    <t>Москва, МГФСО-1</t>
  </si>
  <si>
    <t>НОДИЯ НИНО</t>
  </si>
  <si>
    <t>Пустой ряд - конец списка</t>
  </si>
  <si>
    <t>=</t>
  </si>
  <si>
    <t>Не изменяйте значения ячеек в этих рядах !</t>
  </si>
  <si>
    <t>Обозначения</t>
  </si>
  <si>
    <t>Группировка</t>
  </si>
  <si>
    <t>Группа</t>
  </si>
  <si>
    <t>Для работы с этой книгой необходимо установить надстройку "SYN_SWIMM.xla"</t>
  </si>
  <si>
    <t>Пропуск ранга следующего результата</t>
  </si>
  <si>
    <t>ОБЯЗАТЕЛЬНАЯ ПРОГРАММА</t>
  </si>
  <si>
    <t>Формат списка (непрерывный список солисток)</t>
  </si>
  <si>
    <t>Команда</t>
  </si>
  <si>
    <t>Ф.И.</t>
  </si>
  <si>
    <t>ФИГ1</t>
  </si>
  <si>
    <t>ФИГ2</t>
  </si>
  <si>
    <t>ФИГ3</t>
  </si>
  <si>
    <t>ФИГ4</t>
  </si>
  <si>
    <t>DD</t>
  </si>
  <si>
    <t>Название</t>
  </si>
  <si>
    <t>при разделённом результате</t>
  </si>
  <si>
    <t>Группа фигур</t>
  </si>
  <si>
    <t>БРИГАДА 1</t>
  </si>
  <si>
    <t>БРИГАДА 2</t>
  </si>
  <si>
    <t>БРИГАДА 3</t>
  </si>
  <si>
    <t>БРИГАДА 4</t>
  </si>
  <si>
    <t>КС</t>
  </si>
  <si>
    <t>брг</t>
  </si>
  <si>
    <t>брг.</t>
  </si>
  <si>
    <t>Значения, введённые в желтые ячейки, будут отображены на всех листах этой книги.</t>
  </si>
  <si>
    <t>Шрифт для импорта списка</t>
  </si>
  <si>
    <t>Значения ячеек с судьями экспортируются на анализ.</t>
  </si>
  <si>
    <t>FIGURES</t>
  </si>
  <si>
    <t>START LIST</t>
  </si>
  <si>
    <t>RESULTS</t>
  </si>
  <si>
    <t>Панель</t>
  </si>
  <si>
    <t>Группа фигур:</t>
  </si>
  <si>
    <t>Стиль названия команды.</t>
  </si>
  <si>
    <t>Список участниц должен начинаться с ячейки R55C3.</t>
  </si>
  <si>
    <t>Выделенные этим цветом ячейки отображаются на всех листах.</t>
  </si>
  <si>
    <t>Ref</t>
  </si>
  <si>
    <t>AR</t>
  </si>
  <si>
    <t>Obs</t>
  </si>
  <si>
    <t>CR</t>
  </si>
  <si>
    <t>P1</t>
  </si>
  <si>
    <t>P2</t>
  </si>
  <si>
    <t>P3</t>
  </si>
  <si>
    <t>P4</t>
  </si>
  <si>
    <t>А. рефери (бр.1)</t>
  </si>
  <si>
    <t>А. рефери (бр.2)</t>
  </si>
  <si>
    <t>А. рефери (бр.3)</t>
  </si>
  <si>
    <t>А. рефери (бр.4)</t>
  </si>
  <si>
    <t>AR1</t>
  </si>
  <si>
    <t>AR2</t>
  </si>
  <si>
    <t>AR3</t>
  </si>
  <si>
    <t>AR4</t>
  </si>
  <si>
    <t>АР</t>
  </si>
  <si>
    <t>F1</t>
  </si>
  <si>
    <t>F2</t>
  </si>
  <si>
    <t>F3</t>
  </si>
  <si>
    <t>F4</t>
  </si>
  <si>
    <t>Прямая сортировка групп</t>
  </si>
  <si>
    <t>8,00 11.04.2019</t>
  </si>
  <si>
    <t>Муравская С.Ф.</t>
  </si>
  <si>
    <t>Рябцева Дарья</t>
  </si>
  <si>
    <t>Желткевич Любовь</t>
  </si>
  <si>
    <t>Нехай Алина</t>
  </si>
  <si>
    <t>Коростелева Юлия</t>
  </si>
  <si>
    <t>Калашникова Анна</t>
  </si>
  <si>
    <t>Полойко Ника</t>
  </si>
  <si>
    <t>Пискун Верника</t>
  </si>
  <si>
    <t>Авраменок Варвара</t>
  </si>
  <si>
    <t>Прощаева Александра</t>
  </si>
  <si>
    <t>Лесова Ксения</t>
  </si>
  <si>
    <t>Талаева Мария</t>
  </si>
  <si>
    <t>Власова Ксения</t>
  </si>
  <si>
    <t>Кириюк Маргарита</t>
  </si>
  <si>
    <t>Трацевская Ксения</t>
  </si>
  <si>
    <t>Кулешова Ксения</t>
  </si>
  <si>
    <t>Высоцкая Александра</t>
  </si>
  <si>
    <t>Привезенцева Вита</t>
  </si>
  <si>
    <t>Галясовская Виолетта</t>
  </si>
  <si>
    <t>Трацевская Яна</t>
  </si>
  <si>
    <t>Хондошка Василина</t>
  </si>
  <si>
    <t>Буцель Вера</t>
  </si>
  <si>
    <t>Ковцун Анна</t>
  </si>
  <si>
    <t>Кудина Яна</t>
  </si>
  <si>
    <t>Сувалова Анастасия</t>
  </si>
  <si>
    <t>2002</t>
  </si>
  <si>
    <t>2004</t>
  </si>
  <si>
    <t>2006</t>
  </si>
  <si>
    <t>2003</t>
  </si>
  <si>
    <t>2005</t>
  </si>
  <si>
    <t>2007</t>
  </si>
  <si>
    <t>2001</t>
  </si>
  <si>
    <t>Динамо-1</t>
  </si>
  <si>
    <t>РЦОП-Минск</t>
  </si>
  <si>
    <t>РЦОП</t>
  </si>
  <si>
    <t>Минск-1</t>
  </si>
  <si>
    <t>06.04.2019_13:05:45</t>
  </si>
  <si>
    <t>разр.</t>
  </si>
  <si>
    <t>Барракуда шпагат винт вверх</t>
  </si>
  <si>
    <t>Тюмлер вращение винт</t>
  </si>
  <si>
    <t>Вихрь</t>
  </si>
  <si>
    <t>Бабочка</t>
  </si>
  <si>
    <t>308i</t>
  </si>
  <si>
    <t>355g</t>
  </si>
  <si>
    <t>Кунская М.Л.</t>
  </si>
  <si>
    <t/>
  </si>
  <si>
    <t>Дармель Алена</t>
  </si>
  <si>
    <t>Сахарук Диана</t>
  </si>
  <si>
    <t>Коблова Наталья</t>
  </si>
  <si>
    <t>Кудравец Виктория</t>
  </si>
  <si>
    <t>Шишко Диана</t>
  </si>
  <si>
    <t>Тарахович Анастасия</t>
  </si>
  <si>
    <t>Бичун Александра</t>
  </si>
  <si>
    <t>Сенько Людмила</t>
  </si>
  <si>
    <t>Богина Валентина</t>
  </si>
  <si>
    <t>Матусевич Наталья</t>
  </si>
  <si>
    <t>Шульгина Анна</t>
  </si>
  <si>
    <t>Цыплакова Доминика</t>
  </si>
  <si>
    <t>Кирилюк Маргарита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</si>
</sst>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,000"/>
    <numFmt numFmtId="175" formatCode="\F\3"/>
    <numFmt numFmtId="176" formatCode="#,###"/>
    <numFmt numFmtId="177" formatCode="0\ 000"/>
    <numFmt numFmtId="178" formatCode="_-* #,##0.000_р_._-;\-* #,##0.000_р_._-;_-* &quot;-&quot;??_р_._-;_-@_-"/>
    <numFmt numFmtId="179" formatCode="_-* #,##0.0_р_._-;\-* #,##0.0_р_._-;_-* &quot;-&quot;??_р_._-;_-@_-"/>
    <numFmt numFmtId="180" formatCode="0.0000"/>
  </numFmts>
  <fonts count="53">
    <font>
      <sz val="10"/>
      <name val="Arial Cyr"/>
      <family val="0"/>
    </font>
    <font>
      <sz val="10"/>
      <name val="Arial"/>
      <family val="2"/>
    </font>
    <font>
      <sz val="10"/>
      <name val="NewtonCTT"/>
      <family val="0"/>
    </font>
    <font>
      <sz val="11"/>
      <name val="Time Roman"/>
      <family val="0"/>
    </font>
    <font>
      <u val="single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12"/>
      <name val="Tahoma"/>
      <family val="2"/>
    </font>
    <font>
      <i/>
      <sz val="12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9" fillId="0" borderId="0" xfId="58" applyNumberFormat="1" applyFont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left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0" borderId="0" xfId="58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0" fillId="0" borderId="0" xfId="33" applyNumberFormat="1" applyFont="1" applyAlignment="1" applyProtection="1">
      <alignment horizontal="left" vertical="center"/>
      <protection/>
    </xf>
    <xf numFmtId="0" fontId="12" fillId="0" borderId="0" xfId="58" applyNumberFormat="1" applyFont="1" applyAlignment="1" applyProtection="1">
      <alignment horizontal="left" vertical="center"/>
      <protection/>
    </xf>
    <xf numFmtId="0" fontId="13" fillId="0" borderId="0" xfId="0" applyNumberFormat="1" applyFont="1" applyAlignment="1" applyProtection="1">
      <alignment horizontal="left" vertical="center"/>
      <protection/>
    </xf>
    <xf numFmtId="1" fontId="13" fillId="0" borderId="0" xfId="35" applyFont="1" applyAlignment="1" applyProtection="1">
      <alignment horizontal="left" vertical="center"/>
      <protection/>
    </xf>
    <xf numFmtId="1" fontId="10" fillId="0" borderId="0" xfId="35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/>
    </xf>
    <xf numFmtId="9" fontId="11" fillId="34" borderId="10" xfId="65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34" borderId="0" xfId="0" applyFont="1" applyFill="1" applyAlignment="1" applyProtection="1">
      <alignment horizontal="left" vertical="center" inden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5" borderId="0" xfId="0" applyFont="1" applyFill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58" applyFont="1" applyAlignment="1" applyProtection="1">
      <alignment horizontal="center" vertical="center"/>
      <protection/>
    </xf>
    <xf numFmtId="172" fontId="11" fillId="0" borderId="0" xfId="58" applyNumberFormat="1" applyFont="1" applyAlignment="1" applyProtection="1">
      <alignment horizontal="left" vertical="center"/>
      <protection/>
    </xf>
    <xf numFmtId="49" fontId="11" fillId="35" borderId="0" xfId="58" applyNumberFormat="1" applyFont="1" applyFill="1" applyAlignment="1" applyProtection="1">
      <alignment horizontal="left" vertical="center"/>
      <protection/>
    </xf>
    <xf numFmtId="49" fontId="11" fillId="33" borderId="10" xfId="0" applyNumberFormat="1" applyFont="1" applyFill="1" applyBorder="1" applyAlignment="1" applyProtection="1">
      <alignment horizontal="left" vertical="center"/>
      <protection/>
    </xf>
    <xf numFmtId="0" fontId="10" fillId="35" borderId="0" xfId="58" applyNumberFormat="1" applyFont="1" applyFill="1" applyAlignment="1" applyProtection="1">
      <alignment horizontal="left" vertical="center"/>
      <protection/>
    </xf>
    <xf numFmtId="0" fontId="11" fillId="0" borderId="0" xfId="33" applyFont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Border="1" applyAlignment="1" applyProtection="1">
      <alignment vertical="center"/>
      <protection/>
    </xf>
    <xf numFmtId="1" fontId="11" fillId="0" borderId="0" xfId="35" applyFont="1" applyAlignment="1" applyProtection="1">
      <alignment horizontal="left" vertical="center"/>
      <protection/>
    </xf>
    <xf numFmtId="0" fontId="11" fillId="0" borderId="0" xfId="33" applyFont="1" applyAlignment="1" applyProtection="1">
      <alignment horizontal="left" vertical="center"/>
      <protection/>
    </xf>
    <xf numFmtId="0" fontId="11" fillId="0" borderId="0" xfId="33" applyNumberFormat="1" applyFont="1" applyAlignment="1" applyProtection="1">
      <alignment horizontal="left" vertical="center"/>
      <protection/>
    </xf>
    <xf numFmtId="0" fontId="11" fillId="0" borderId="0" xfId="35" applyNumberFormat="1" applyFont="1" applyAlignment="1" applyProtection="1">
      <alignment horizontal="left" vertical="center"/>
      <protection/>
    </xf>
    <xf numFmtId="0" fontId="11" fillId="36" borderId="10" xfId="61" applyNumberFormat="1" applyFont="1" applyFill="1" applyBorder="1" applyAlignment="1">
      <alignment vertical="center"/>
      <protection/>
    </xf>
    <xf numFmtId="10" fontId="11" fillId="0" borderId="0" xfId="58" applyNumberFormat="1" applyFont="1" applyAlignment="1" applyProtection="1">
      <alignment horizontal="center" vertical="center"/>
      <protection/>
    </xf>
    <xf numFmtId="0" fontId="11" fillId="33" borderId="10" xfId="58" applyNumberFormat="1" applyFont="1" applyFill="1" applyBorder="1" applyAlignment="1" applyProtection="1">
      <alignment horizontal="left" vertical="center"/>
      <protection/>
    </xf>
    <xf numFmtId="49" fontId="11" fillId="35" borderId="0" xfId="58" applyNumberFormat="1" applyFont="1" applyFill="1" applyAlignment="1" applyProtection="1">
      <alignment horizontal="left" vertical="center"/>
      <protection locked="0"/>
    </xf>
    <xf numFmtId="0" fontId="11" fillId="37" borderId="10" xfId="58" applyNumberFormat="1" applyFont="1" applyFill="1" applyBorder="1" applyAlignment="1" applyProtection="1">
      <alignment horizontal="left" vertical="center"/>
      <protection/>
    </xf>
    <xf numFmtId="172" fontId="11" fillId="0" borderId="0" xfId="58" applyNumberFormat="1" applyFont="1" applyFill="1" applyBorder="1" applyAlignment="1" applyProtection="1">
      <alignment horizontal="left" vertical="center"/>
      <protection/>
    </xf>
    <xf numFmtId="0" fontId="11" fillId="38" borderId="10" xfId="58" applyNumberFormat="1" applyFont="1" applyFill="1" applyBorder="1" applyAlignment="1" applyProtection="1">
      <alignment horizontal="left" vertical="center"/>
      <protection/>
    </xf>
    <xf numFmtId="0" fontId="11" fillId="33" borderId="10" xfId="58" applyNumberFormat="1" applyFont="1" applyFill="1" applyBorder="1" applyAlignment="1" applyProtection="1">
      <alignment horizontal="center" vertical="center"/>
      <protection/>
    </xf>
    <xf numFmtId="0" fontId="11" fillId="36" borderId="10" xfId="33" applyFont="1" applyFill="1" applyBorder="1" applyAlignment="1" applyProtection="1">
      <alignment horizontal="left" vertical="center"/>
      <protection/>
    </xf>
    <xf numFmtId="0" fontId="11" fillId="0" borderId="10" xfId="33" applyFont="1" applyBorder="1" applyAlignment="1" applyProtection="1">
      <alignment vertical="center"/>
      <protection/>
    </xf>
    <xf numFmtId="0" fontId="11" fillId="0" borderId="10" xfId="33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center" vertical="center"/>
      <protection/>
    </xf>
    <xf numFmtId="1" fontId="11" fillId="38" borderId="10" xfId="35" applyFont="1" applyFill="1" applyBorder="1" applyAlignment="1" applyProtection="1">
      <alignment horizontal="left" vertical="center"/>
      <protection/>
    </xf>
    <xf numFmtId="49" fontId="11" fillId="39" borderId="10" xfId="59" applyNumberFormat="1" applyFont="1" applyFill="1" applyBorder="1" applyAlignment="1">
      <alignment vertical="center"/>
      <protection/>
    </xf>
    <xf numFmtId="0" fontId="11" fillId="0" borderId="10" xfId="33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center" vertical="center"/>
      <protection/>
    </xf>
    <xf numFmtId="0" fontId="11" fillId="0" borderId="10" xfId="58" applyNumberFormat="1" applyFont="1" applyBorder="1" applyAlignment="1" applyProtection="1">
      <alignment horizontal="left" vertical="center"/>
      <protection/>
    </xf>
    <xf numFmtId="0" fontId="11" fillId="39" borderId="10" xfId="58" applyNumberFormat="1" applyFont="1" applyFill="1" applyBorder="1" applyAlignment="1" applyProtection="1">
      <alignment horizontal="left" vertical="center"/>
      <protection/>
    </xf>
    <xf numFmtId="0" fontId="11" fillId="0" borderId="0" xfId="58" applyNumberFormat="1" applyFont="1" applyFill="1" applyBorder="1" applyAlignment="1" applyProtection="1">
      <alignment horizontal="left" vertical="center"/>
      <protection/>
    </xf>
    <xf numFmtId="0" fontId="11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49" fontId="11" fillId="0" borderId="0" xfId="61" applyNumberFormat="1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 applyProtection="1">
      <alignment horizontal="left" vertical="center"/>
      <protection locked="0"/>
    </xf>
    <xf numFmtId="0" fontId="11" fillId="0" borderId="0" xfId="60" applyFont="1" applyFill="1" applyBorder="1" applyAlignment="1" applyProtection="1">
      <alignment horizontal="center" vertical="center"/>
      <protection locked="0"/>
    </xf>
    <xf numFmtId="0" fontId="11" fillId="0" borderId="0" xfId="59" applyFont="1" applyFill="1" applyBorder="1" applyAlignment="1">
      <alignment horizontal="left" vertical="center"/>
      <protection/>
    </xf>
    <xf numFmtId="0" fontId="11" fillId="0" borderId="0" xfId="58" applyFont="1" applyFill="1" applyAlignment="1" applyProtection="1">
      <alignment horizontal="center" vertical="center"/>
      <protection/>
    </xf>
    <xf numFmtId="0" fontId="11" fillId="0" borderId="0" xfId="58" applyFont="1" applyFill="1" applyBorder="1" applyAlignment="1" applyProtection="1">
      <alignment horizontal="left" vertical="center"/>
      <protection/>
    </xf>
    <xf numFmtId="0" fontId="11" fillId="0" borderId="0" xfId="58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0" fontId="9" fillId="0" borderId="0" xfId="6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1" fontId="11" fillId="0" borderId="0" xfId="35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58" applyNumberFormat="1" applyFont="1" applyAlignment="1" applyProtection="1">
      <alignment horizontal="right" vertical="center"/>
      <protection/>
    </xf>
    <xf numFmtId="0" fontId="11" fillId="37" borderId="10" xfId="0" applyFont="1" applyFill="1" applyBorder="1" applyAlignment="1" applyProtection="1">
      <alignment horizontal="center" vertical="center"/>
      <protection/>
    </xf>
    <xf numFmtId="1" fontId="11" fillId="0" borderId="0" xfId="35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1" fillId="37" borderId="13" xfId="0" applyFont="1" applyFill="1" applyBorder="1" applyAlignment="1" applyProtection="1">
      <alignment horizontal="left" vertical="center"/>
      <protection/>
    </xf>
    <xf numFmtId="172" fontId="9" fillId="37" borderId="14" xfId="0" applyNumberFormat="1" applyFont="1" applyFill="1" applyBorder="1" applyAlignment="1" applyProtection="1">
      <alignment horizontal="center" vertical="center"/>
      <protection/>
    </xf>
    <xf numFmtId="0" fontId="11" fillId="37" borderId="15" xfId="0" applyNumberFormat="1" applyFont="1" applyFill="1" applyBorder="1" applyAlignment="1" applyProtection="1">
      <alignment horizontal="center" vertical="center"/>
      <protection/>
    </xf>
    <xf numFmtId="0" fontId="11" fillId="37" borderId="10" xfId="0" applyNumberFormat="1" applyFont="1" applyFill="1" applyBorder="1" applyAlignment="1" applyProtection="1">
      <alignment horizontal="center" vertical="center"/>
      <protection/>
    </xf>
    <xf numFmtId="0" fontId="11" fillId="37" borderId="10" xfId="0" applyFont="1" applyFill="1" applyBorder="1" applyAlignment="1" applyProtection="1">
      <alignment horizontal="left" vertical="center"/>
      <protection/>
    </xf>
    <xf numFmtId="0" fontId="11" fillId="37" borderId="10" xfId="0" applyFont="1" applyFill="1" applyBorder="1" applyAlignment="1" applyProtection="1">
      <alignment vertical="center"/>
      <protection/>
    </xf>
    <xf numFmtId="172" fontId="9" fillId="37" borderId="16" xfId="0" applyNumberFormat="1" applyFont="1" applyFill="1" applyBorder="1" applyAlignment="1" applyProtection="1">
      <alignment horizontal="center" vertical="center"/>
      <protection/>
    </xf>
    <xf numFmtId="172" fontId="9" fillId="34" borderId="17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11" fillId="0" borderId="11" xfId="60" applyFont="1" applyBorder="1" applyAlignment="1" applyProtection="1">
      <alignment horizontal="center" vertical="center"/>
      <protection/>
    </xf>
    <xf numFmtId="0" fontId="11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left" vertical="center"/>
      <protection/>
    </xf>
    <xf numFmtId="0" fontId="11" fillId="0" borderId="11" xfId="60" applyFont="1" applyFill="1" applyBorder="1" applyAlignment="1" applyProtection="1">
      <alignment horizontal="left" vertical="center"/>
      <protection/>
    </xf>
    <xf numFmtId="0" fontId="11" fillId="0" borderId="11" xfId="60" applyNumberFormat="1" applyFont="1" applyBorder="1" applyAlignment="1" applyProtection="1">
      <alignment horizontal="left" vertical="center"/>
      <protection/>
    </xf>
    <xf numFmtId="0" fontId="11" fillId="0" borderId="0" xfId="60" applyNumberFormat="1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/>
      <protection/>
    </xf>
    <xf numFmtId="0" fontId="11" fillId="38" borderId="12" xfId="34" applyNumberFormat="1" applyFont="1" applyFill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left" vertical="center"/>
      <protection/>
    </xf>
    <xf numFmtId="0" fontId="11" fillId="0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0" fontId="11" fillId="0" borderId="0" xfId="36" applyFont="1" applyFill="1" applyAlignment="1" applyProtection="1">
      <alignment horizontal="center" vertical="center"/>
      <protection locked="0"/>
    </xf>
    <xf numFmtId="0" fontId="11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 vertical="center"/>
      <protection locked="0"/>
    </xf>
    <xf numFmtId="0" fontId="9" fillId="0" borderId="0" xfId="37" applyFont="1" applyFill="1" applyProtection="1">
      <alignment horizontal="left" vertical="center"/>
      <protection locked="0"/>
    </xf>
    <xf numFmtId="172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61" applyFont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11" fillId="0" borderId="0" xfId="61" applyFont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172" fontId="11" fillId="0" borderId="0" xfId="60" applyNumberFormat="1" applyFont="1" applyAlignment="1" applyProtection="1">
      <alignment horizontal="left" vertical="center"/>
      <protection locked="0"/>
    </xf>
    <xf numFmtId="173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1" applyNumberFormat="1" applyFont="1" applyAlignment="1">
      <alignment horizontal="left" vertical="center"/>
      <protection/>
    </xf>
    <xf numFmtId="0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49" fontId="11" fillId="0" borderId="0" xfId="61" applyNumberFormat="1" applyFont="1" applyAlignment="1">
      <alignment horizontal="left"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49" fontId="11" fillId="40" borderId="0" xfId="58" applyNumberFormat="1" applyFont="1" applyFill="1" applyAlignment="1">
      <alignment horizontal="center" vertical="center"/>
      <protection/>
    </xf>
    <xf numFmtId="49" fontId="11" fillId="0" borderId="0" xfId="58" applyNumberFormat="1" applyFont="1" applyAlignment="1">
      <alignment horizontal="center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172" fontId="11" fillId="0" borderId="0" xfId="58" applyNumberFormat="1" applyFont="1" applyAlignment="1">
      <alignment horizontal="left" vertical="center"/>
      <protection/>
    </xf>
    <xf numFmtId="173" fontId="9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49" fontId="10" fillId="40" borderId="0" xfId="58" applyNumberFormat="1" applyFont="1" applyFill="1" applyAlignment="1">
      <alignment horizontal="left" vertical="center"/>
      <protection/>
    </xf>
    <xf numFmtId="0" fontId="10" fillId="0" borderId="0" xfId="58" applyFont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horizontal="left" vertical="center"/>
      <protection locked="0"/>
    </xf>
    <xf numFmtId="173" fontId="9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33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left" vertical="center"/>
      <protection locked="0"/>
    </xf>
    <xf numFmtId="49" fontId="11" fillId="0" borderId="0" xfId="58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vertical="center"/>
      <protection locked="0"/>
    </xf>
    <xf numFmtId="0" fontId="11" fillId="0" borderId="0" xfId="58" applyNumberFormat="1" applyFont="1" applyBorder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horizontal="center" vertical="center"/>
      <protection locked="0"/>
    </xf>
    <xf numFmtId="0" fontId="9" fillId="0" borderId="0" xfId="58" applyNumberFormat="1" applyFont="1" applyAlignment="1" applyProtection="1">
      <alignment horizontal="left" vertical="center"/>
      <protection locked="0"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49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58" applyNumberFormat="1" applyFont="1" applyBorder="1" applyAlignment="1" applyProtection="1">
      <alignment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horizontal="left" vertical="center"/>
    </xf>
    <xf numFmtId="17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17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2" fontId="9" fillId="0" borderId="18" xfId="0" applyNumberFormat="1" applyFont="1" applyBorder="1" applyAlignment="1">
      <alignment horizontal="center" vertical="center"/>
    </xf>
    <xf numFmtId="0" fontId="11" fillId="0" borderId="11" xfId="60" applyFont="1" applyBorder="1" applyAlignment="1" applyProtection="1">
      <alignment horizontal="left" vertical="center"/>
      <protection locked="0"/>
    </xf>
    <xf numFmtId="49" fontId="11" fillId="0" borderId="11" xfId="60" applyNumberFormat="1" applyFont="1" applyBorder="1" applyAlignment="1" applyProtection="1">
      <alignment horizontal="left" vertical="center"/>
      <protection locked="0"/>
    </xf>
    <xf numFmtId="173" fontId="9" fillId="0" borderId="11" xfId="60" applyNumberFormat="1" applyFont="1" applyBorder="1" applyAlignment="1" applyProtection="1">
      <alignment horizontal="center" vertical="center"/>
      <protection locked="0"/>
    </xf>
    <xf numFmtId="173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Font="1" applyBorder="1" applyAlignment="1" applyProtection="1">
      <alignment horizontal="left" vertical="center"/>
      <protection locked="0"/>
    </xf>
    <xf numFmtId="0" fontId="11" fillId="0" borderId="12" xfId="34" applyNumberFormat="1" applyFont="1" applyFill="1" applyBorder="1" applyAlignment="1" applyProtection="1">
      <alignment horizontal="center" vertical="center"/>
      <protection locked="0"/>
    </xf>
    <xf numFmtId="49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34" applyNumberFormat="1" applyFont="1" applyFill="1" applyBorder="1" applyAlignment="1" applyProtection="1">
      <alignment horizontal="left" vertical="center"/>
      <protection locked="0"/>
    </xf>
    <xf numFmtId="172" fontId="11" fillId="0" borderId="12" xfId="34" applyNumberFormat="1" applyFont="1" applyFill="1" applyBorder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left" vertical="center"/>
      <protection locked="0"/>
    </xf>
    <xf numFmtId="0" fontId="11" fillId="0" borderId="12" xfId="60" applyNumberFormat="1" applyFont="1" applyBorder="1" applyAlignment="1" applyProtection="1">
      <alignment horizontal="left" vertical="center"/>
      <protection locked="0"/>
    </xf>
    <xf numFmtId="9" fontId="9" fillId="0" borderId="12" xfId="65" applyFont="1" applyBorder="1" applyAlignment="1" applyProtection="1">
      <alignment horizontal="center" vertical="center"/>
      <protection/>
    </xf>
    <xf numFmtId="173" fontId="11" fillId="41" borderId="0" xfId="60" applyNumberFormat="1" applyFont="1" applyFill="1" applyBorder="1" applyAlignment="1" applyProtection="1">
      <alignment horizontal="center" vertical="center"/>
      <protection locked="0"/>
    </xf>
    <xf numFmtId="0" fontId="11" fillId="41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>
      <alignment horizontal="center" vertical="center"/>
      <protection/>
    </xf>
    <xf numFmtId="49" fontId="11" fillId="0" borderId="0" xfId="36" applyNumberFormat="1" applyFont="1" applyFill="1" applyAlignment="1">
      <alignment horizontal="center" vertical="center"/>
      <protection/>
    </xf>
    <xf numFmtId="0" fontId="11" fillId="0" borderId="0" xfId="36" applyFont="1" applyFill="1" applyAlignment="1">
      <alignment horizontal="left" vertical="center"/>
      <protection/>
    </xf>
    <xf numFmtId="172" fontId="11" fillId="0" borderId="0" xfId="36" applyNumberFormat="1" applyFont="1" applyFill="1" applyAlignment="1">
      <alignment horizontal="left" vertical="center"/>
      <protection/>
    </xf>
    <xf numFmtId="0" fontId="11" fillId="0" borderId="0" xfId="36" applyNumberFormat="1" applyFont="1" applyFill="1" applyAlignment="1">
      <alignment horizontal="left" vertical="center"/>
      <protection/>
    </xf>
    <xf numFmtId="0" fontId="11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173" fontId="11" fillId="0" borderId="0" xfId="60" applyNumberFormat="1" applyFont="1" applyAlignment="1">
      <alignment horizontal="left" vertical="center"/>
      <protection/>
    </xf>
    <xf numFmtId="173" fontId="11" fillId="0" borderId="0" xfId="60" applyNumberFormat="1" applyFont="1" applyAlignment="1">
      <alignment horizontal="center" vertical="center"/>
      <protection/>
    </xf>
    <xf numFmtId="0" fontId="11" fillId="0" borderId="0" xfId="60" applyNumberFormat="1" applyFont="1" applyAlignment="1">
      <alignment horizontal="center" vertical="center"/>
      <protection/>
    </xf>
    <xf numFmtId="0" fontId="9" fillId="0" borderId="0" xfId="58" applyFont="1" applyBorder="1" applyAlignment="1">
      <alignment horizontal="left" vertical="center"/>
      <protection/>
    </xf>
    <xf numFmtId="172" fontId="11" fillId="0" borderId="0" xfId="58" applyNumberFormat="1" applyFont="1" applyBorder="1" applyAlignment="1">
      <alignment horizontal="left" vertical="center"/>
      <protection/>
    </xf>
    <xf numFmtId="0" fontId="11" fillId="0" borderId="0" xfId="58" applyFont="1" applyBorder="1" applyAlignment="1">
      <alignment horizontal="left" vertical="center"/>
      <protection/>
    </xf>
    <xf numFmtId="0" fontId="11" fillId="0" borderId="0" xfId="58" applyNumberFormat="1" applyFont="1" applyBorder="1" applyAlignment="1">
      <alignment horizontal="left" vertical="center"/>
      <protection/>
    </xf>
    <xf numFmtId="172" fontId="9" fillId="0" borderId="0" xfId="58" applyNumberFormat="1" applyFont="1" applyBorder="1" applyAlignment="1">
      <alignment horizontal="left" vertical="center"/>
      <protection/>
    </xf>
    <xf numFmtId="0" fontId="13" fillId="0" borderId="0" xfId="58" applyNumberFormat="1" applyFont="1" applyBorder="1" applyAlignment="1" applyProtection="1">
      <alignment horizontal="left" vertical="center"/>
      <protection locked="0"/>
    </xf>
    <xf numFmtId="172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60" applyNumberFormat="1" applyFont="1" applyBorder="1" applyAlignment="1" applyProtection="1">
      <alignment horizontal="center" vertical="center"/>
      <protection locked="0"/>
    </xf>
    <xf numFmtId="172" fontId="11" fillId="0" borderId="0" xfId="60" applyNumberFormat="1" applyFont="1" applyAlignment="1">
      <alignment horizontal="center" vertical="center"/>
      <protection/>
    </xf>
    <xf numFmtId="0" fontId="11" fillId="0" borderId="0" xfId="58" applyFont="1" applyAlignment="1" applyProtection="1">
      <alignment horizontal="left" vertical="center"/>
      <protection locked="0"/>
    </xf>
    <xf numFmtId="0" fontId="11" fillId="0" borderId="11" xfId="60" applyNumberFormat="1" applyFont="1" applyBorder="1" applyAlignment="1" applyProtection="1">
      <alignment horizontal="left" vertical="center"/>
      <protection locked="0"/>
    </xf>
    <xf numFmtId="0" fontId="9" fillId="0" borderId="11" xfId="60" applyNumberFormat="1" applyFont="1" applyBorder="1" applyAlignment="1" applyProtection="1">
      <alignment horizontal="center" vertical="center"/>
      <protection locked="0"/>
    </xf>
    <xf numFmtId="0" fontId="11" fillId="0" borderId="11" xfId="60" applyFont="1" applyBorder="1" applyAlignment="1" applyProtection="1">
      <alignment horizontal="center" vertical="center"/>
      <protection locked="0"/>
    </xf>
    <xf numFmtId="9" fontId="9" fillId="0" borderId="12" xfId="60" applyNumberFormat="1" applyFont="1" applyBorder="1" applyAlignment="1" applyProtection="1">
      <alignment horizontal="center" vertical="center"/>
      <protection locked="0"/>
    </xf>
    <xf numFmtId="0" fontId="11" fillId="41" borderId="12" xfId="60" applyNumberFormat="1" applyFont="1" applyFill="1" applyBorder="1" applyAlignment="1" applyProtection="1">
      <alignment horizontal="center" vertical="center"/>
      <protection locked="0"/>
    </xf>
    <xf numFmtId="49" fontId="11" fillId="0" borderId="0" xfId="36" applyNumberFormat="1" applyFont="1" applyFill="1" applyAlignment="1" applyProtection="1">
      <alignment horizontal="center" vertical="center"/>
      <protection locked="0"/>
    </xf>
    <xf numFmtId="0" fontId="16" fillId="0" borderId="12" xfId="34" applyNumberFormat="1" applyFont="1" applyFill="1" applyBorder="1" applyAlignment="1" applyProtection="1">
      <alignment horizontal="center" vertical="center"/>
      <protection locked="0"/>
    </xf>
    <xf numFmtId="180" fontId="11" fillId="0" borderId="0" xfId="58" applyNumberFormat="1" applyFont="1" applyBorder="1" applyAlignment="1">
      <alignment horizontal="left" vertical="center"/>
      <protection/>
    </xf>
    <xf numFmtId="180" fontId="9" fillId="0" borderId="0" xfId="58" applyNumberFormat="1" applyFont="1" applyAlignment="1">
      <alignment horizontal="left" vertical="center"/>
      <protection/>
    </xf>
    <xf numFmtId="49" fontId="9" fillId="0" borderId="0" xfId="35" applyNumberFormat="1" applyFont="1" applyAlignment="1" applyProtection="1">
      <alignment horizontal="left" vertical="center"/>
      <protection locked="0"/>
    </xf>
    <xf numFmtId="0" fontId="11" fillId="37" borderId="19" xfId="58" applyNumberFormat="1" applyFont="1" applyFill="1" applyBorder="1" applyAlignment="1" applyProtection="1">
      <alignment horizontal="left" vertical="center"/>
      <protection/>
    </xf>
    <xf numFmtId="0" fontId="11" fillId="0" borderId="20" xfId="58" applyNumberFormat="1" applyFont="1" applyBorder="1" applyAlignment="1" applyProtection="1">
      <alignment horizontal="center" vertical="center"/>
      <protection/>
    </xf>
    <xf numFmtId="49" fontId="11" fillId="40" borderId="11" xfId="58" applyNumberFormat="1" applyFont="1" applyFill="1" applyBorder="1" applyAlignment="1">
      <alignment horizontal="center" vertical="center"/>
      <protection/>
    </xf>
    <xf numFmtId="49" fontId="11" fillId="0" borderId="11" xfId="58" applyNumberFormat="1" applyFont="1" applyBorder="1" applyAlignment="1" applyProtection="1">
      <alignment horizontal="center" vertical="center"/>
      <protection locked="0"/>
    </xf>
    <xf numFmtId="0" fontId="11" fillId="0" borderId="11" xfId="58" applyFont="1" applyBorder="1" applyAlignment="1" applyProtection="1">
      <alignment horizontal="left" vertical="center"/>
      <protection locked="0"/>
    </xf>
    <xf numFmtId="0" fontId="11" fillId="0" borderId="11" xfId="58" applyNumberFormat="1" applyFont="1" applyBorder="1" applyAlignment="1" applyProtection="1">
      <alignment horizontal="left" vertical="center"/>
      <protection locked="0"/>
    </xf>
    <xf numFmtId="172" fontId="11" fillId="0" borderId="11" xfId="58" applyNumberFormat="1" applyFont="1" applyBorder="1" applyAlignment="1" applyProtection="1">
      <alignment horizontal="left" vertical="center"/>
      <protection locked="0"/>
    </xf>
    <xf numFmtId="49" fontId="10" fillId="40" borderId="0" xfId="58" applyNumberFormat="1" applyFont="1" applyFill="1" applyBorder="1" applyAlignment="1">
      <alignment horizontal="left" vertical="center"/>
      <protection/>
    </xf>
    <xf numFmtId="0" fontId="10" fillId="0" borderId="0" xfId="58" applyFont="1" applyBorder="1" applyAlignment="1">
      <alignment horizontal="left" vertical="center"/>
      <protection/>
    </xf>
    <xf numFmtId="0" fontId="11" fillId="0" borderId="0" xfId="58" applyFont="1" applyBorder="1" applyAlignment="1" applyProtection="1">
      <alignment horizontal="left" vertical="center"/>
      <protection locked="0"/>
    </xf>
    <xf numFmtId="172" fontId="11" fillId="0" borderId="0" xfId="58" applyNumberFormat="1" applyFont="1" applyBorder="1" applyAlignment="1" applyProtection="1">
      <alignment horizontal="left" vertical="center"/>
      <protection locked="0"/>
    </xf>
    <xf numFmtId="49" fontId="11" fillId="40" borderId="0" xfId="58" applyNumberFormat="1" applyFont="1" applyFill="1" applyBorder="1" applyAlignment="1">
      <alignment horizontal="center" vertical="center"/>
      <protection/>
    </xf>
    <xf numFmtId="49" fontId="11" fillId="0" borderId="0" xfId="58" applyNumberFormat="1" applyFont="1" applyBorder="1" applyAlignment="1" applyProtection="1">
      <alignment horizontal="center" vertical="center"/>
      <protection locked="0"/>
    </xf>
    <xf numFmtId="0" fontId="11" fillId="0" borderId="0" xfId="58" applyNumberFormat="1" applyFont="1" applyBorder="1" applyAlignment="1" applyProtection="1">
      <alignment horizontal="center" vertical="center"/>
      <protection locked="0"/>
    </xf>
    <xf numFmtId="0" fontId="9" fillId="0" borderId="0" xfId="58" applyNumberFormat="1" applyFont="1" applyBorder="1" applyAlignment="1" applyProtection="1">
      <alignment horizontal="left" vertical="center"/>
      <protection locked="0"/>
    </xf>
    <xf numFmtId="49" fontId="9" fillId="0" borderId="0" xfId="58" applyNumberFormat="1" applyFont="1" applyBorder="1" applyAlignment="1" applyProtection="1">
      <alignment horizontal="left" vertical="center"/>
      <protection locked="0"/>
    </xf>
    <xf numFmtId="0" fontId="11" fillId="0" borderId="11" xfId="58" applyNumberFormat="1" applyFont="1" applyBorder="1" applyAlignment="1" applyProtection="1">
      <alignment horizontal="center" vertical="center"/>
      <protection locked="0"/>
    </xf>
    <xf numFmtId="0" fontId="9" fillId="0" borderId="11" xfId="58" applyNumberFormat="1" applyFont="1" applyBorder="1" applyAlignment="1" applyProtection="1">
      <alignment horizontal="left" vertical="center"/>
      <protection locked="0"/>
    </xf>
    <xf numFmtId="49" fontId="9" fillId="0" borderId="11" xfId="58" applyNumberFormat="1" applyFont="1" applyBorder="1" applyAlignment="1" applyProtection="1">
      <alignment horizontal="left" vertical="center"/>
      <protection locked="0"/>
    </xf>
    <xf numFmtId="180" fontId="11" fillId="0" borderId="11" xfId="58" applyNumberFormat="1" applyFont="1" applyBorder="1" applyAlignment="1">
      <alignment horizontal="left" vertical="center"/>
      <protection/>
    </xf>
    <xf numFmtId="172" fontId="9" fillId="0" borderId="11" xfId="58" applyNumberFormat="1" applyFont="1" applyBorder="1" applyAlignment="1">
      <alignment horizontal="left" vertical="center"/>
      <protection/>
    </xf>
    <xf numFmtId="180" fontId="9" fillId="0" borderId="11" xfId="58" applyNumberFormat="1" applyFont="1" applyBorder="1" applyAlignment="1">
      <alignment horizontal="left" vertical="center"/>
      <protection/>
    </xf>
    <xf numFmtId="173" fontId="9" fillId="0" borderId="11" xfId="58" applyNumberFormat="1" applyFont="1" applyBorder="1" applyAlignment="1" applyProtection="1">
      <alignment horizontal="left" vertical="center"/>
      <protection locked="0"/>
    </xf>
    <xf numFmtId="173" fontId="11" fillId="0" borderId="11" xfId="58" applyNumberFormat="1" applyFont="1" applyBorder="1" applyAlignment="1" applyProtection="1">
      <alignment horizontal="left" vertical="center"/>
      <protection locked="0"/>
    </xf>
    <xf numFmtId="172" fontId="13" fillId="0" borderId="0" xfId="36" applyNumberFormat="1" applyFont="1" applyFill="1" applyAlignment="1" applyProtection="1">
      <alignment horizontal="left" vertical="center"/>
      <protection locked="0"/>
    </xf>
    <xf numFmtId="0" fontId="13" fillId="0" borderId="0" xfId="61" applyFont="1" applyAlignment="1">
      <alignment horizontal="left" vertical="center"/>
      <protection/>
    </xf>
    <xf numFmtId="0" fontId="13" fillId="0" borderId="0" xfId="36" applyFont="1" applyFill="1" applyAlignment="1" applyProtection="1">
      <alignment horizontal="left" vertical="center"/>
      <protection locked="0"/>
    </xf>
    <xf numFmtId="0" fontId="13" fillId="0" borderId="0" xfId="61" applyNumberFormat="1" applyFont="1" applyAlignment="1">
      <alignment horizontal="left" vertical="center"/>
      <protection/>
    </xf>
    <xf numFmtId="49" fontId="13" fillId="0" borderId="0" xfId="59" applyNumberFormat="1" applyFont="1" applyBorder="1" applyAlignment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49" fontId="11" fillId="0" borderId="0" xfId="61" applyNumberFormat="1" applyFont="1" applyAlignment="1">
      <alignment horizontal="center" vertical="center"/>
      <protection/>
    </xf>
    <xf numFmtId="0" fontId="11" fillId="0" borderId="0" xfId="36" applyFont="1" applyFill="1" applyAlignment="1" applyProtection="1">
      <alignment horizontal="left" vertical="center" shrinkToFit="1"/>
      <protection locked="0"/>
    </xf>
    <xf numFmtId="0" fontId="11" fillId="0" borderId="0" xfId="61" applyFont="1" applyAlignment="1">
      <alignment horizontal="left" vertical="center" shrinkToFit="1"/>
      <protection/>
    </xf>
    <xf numFmtId="0" fontId="11" fillId="0" borderId="12" xfId="60" applyFont="1" applyBorder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60" applyNumberFormat="1" applyFont="1" applyAlignment="1" applyProtection="1">
      <alignment horizontal="center" vertical="center"/>
      <protection locked="0"/>
    </xf>
    <xf numFmtId="180" fontId="17" fillId="0" borderId="0" xfId="0" applyNumberFormat="1" applyFont="1" applyAlignment="1" applyProtection="1">
      <alignment horizontal="center" vertical="center"/>
      <protection locked="0"/>
    </xf>
    <xf numFmtId="180" fontId="17" fillId="0" borderId="0" xfId="6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36" applyNumberFormat="1" applyFont="1" applyFill="1" applyAlignment="1" applyProtection="1">
      <alignment horizontal="center" vertical="center"/>
      <protection locked="0"/>
    </xf>
    <xf numFmtId="0" fontId="9" fillId="0" borderId="0" xfId="61" applyNumberFormat="1" applyFont="1" applyAlignment="1">
      <alignment horizontal="center" vertical="center"/>
      <protection/>
    </xf>
    <xf numFmtId="172" fontId="11" fillId="0" borderId="0" xfId="58" applyNumberFormat="1" applyFont="1" applyBorder="1" applyAlignment="1">
      <alignment horizontal="center" vertical="center"/>
      <protection/>
    </xf>
    <xf numFmtId="49" fontId="11" fillId="0" borderId="0" xfId="58" applyNumberFormat="1" applyFont="1" applyFill="1" applyBorder="1" applyAlignment="1">
      <alignment horizontal="center" vertical="center"/>
      <protection/>
    </xf>
    <xf numFmtId="49" fontId="11" fillId="0" borderId="0" xfId="58" applyNumberFormat="1" applyFont="1" applyBorder="1" applyAlignment="1">
      <alignment horizontal="center" vertical="center"/>
      <protection/>
    </xf>
    <xf numFmtId="49" fontId="10" fillId="0" borderId="0" xfId="58" applyNumberFormat="1" applyFont="1" applyFill="1" applyBorder="1" applyAlignment="1">
      <alignment horizontal="left" vertical="center"/>
      <protection/>
    </xf>
    <xf numFmtId="180" fontId="11" fillId="0" borderId="0" xfId="0" applyNumberFormat="1" applyFont="1" applyAlignment="1" applyProtection="1">
      <alignment horizontal="left" vertical="center"/>
      <protection locked="0"/>
    </xf>
    <xf numFmtId="180" fontId="11" fillId="0" borderId="0" xfId="60" applyNumberFormat="1" applyFont="1" applyBorder="1" applyAlignment="1" applyProtection="1">
      <alignment horizontal="left" vertical="center"/>
      <protection/>
    </xf>
    <xf numFmtId="180" fontId="11" fillId="0" borderId="0" xfId="60" applyNumberFormat="1" applyFont="1" applyAlignment="1" applyProtection="1">
      <alignment horizontal="left" vertical="center"/>
      <protection locked="0"/>
    </xf>
    <xf numFmtId="180" fontId="11" fillId="0" borderId="0" xfId="58" applyNumberFormat="1" applyFont="1" applyAlignment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 locked="0"/>
    </xf>
    <xf numFmtId="173" fontId="9" fillId="0" borderId="0" xfId="60" applyNumberFormat="1" applyFont="1" applyAlignment="1" applyProtection="1">
      <alignment horizontal="left" vertical="center"/>
      <protection locked="0"/>
    </xf>
    <xf numFmtId="0" fontId="9" fillId="0" borderId="0" xfId="60" applyNumberFormat="1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180" fontId="17" fillId="0" borderId="0" xfId="58" applyNumberFormat="1" applyFont="1" applyAlignment="1">
      <alignment horizontal="center" vertical="center"/>
      <protection/>
    </xf>
    <xf numFmtId="180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1" fillId="42" borderId="0" xfId="0" applyNumberFormat="1" applyFont="1" applyFill="1" applyAlignment="1" applyProtection="1">
      <alignment horizontal="center" vertical="center"/>
      <protection locked="0"/>
    </xf>
    <xf numFmtId="0" fontId="11" fillId="42" borderId="0" xfId="61" applyNumberFormat="1" applyFont="1" applyFill="1" applyAlignment="1">
      <alignment horizontal="left" vertical="center"/>
      <protection/>
    </xf>
    <xf numFmtId="0" fontId="11" fillId="42" borderId="0" xfId="0" applyFont="1" applyFill="1" applyAlignment="1" applyProtection="1">
      <alignment horizontal="left" vertical="center"/>
      <protection locked="0"/>
    </xf>
    <xf numFmtId="0" fontId="11" fillId="42" borderId="0" xfId="61" applyFont="1" applyFill="1" applyAlignment="1">
      <alignment horizontal="left" vertical="center"/>
      <protection/>
    </xf>
    <xf numFmtId="49" fontId="11" fillId="42" borderId="0" xfId="61" applyNumberFormat="1" applyFont="1" applyFill="1" applyAlignment="1">
      <alignment horizontal="center" vertical="center"/>
      <protection/>
    </xf>
    <xf numFmtId="0" fontId="11" fillId="42" borderId="0" xfId="61" applyFont="1" applyFill="1" applyAlignment="1">
      <alignment horizontal="left" vertical="center" shrinkToFit="1"/>
      <protection/>
    </xf>
    <xf numFmtId="0" fontId="9" fillId="42" borderId="0" xfId="37" applyFont="1" applyFill="1" applyProtection="1">
      <alignment horizontal="left" vertical="center"/>
      <protection locked="0"/>
    </xf>
    <xf numFmtId="0" fontId="11" fillId="42" borderId="0" xfId="61" applyFont="1" applyFill="1" applyAlignment="1">
      <alignment horizontal="center" vertical="center"/>
      <protection/>
    </xf>
    <xf numFmtId="0" fontId="11" fillId="42" borderId="0" xfId="59" applyFont="1" applyFill="1" applyBorder="1" applyAlignment="1">
      <alignment horizontal="left" vertical="center"/>
      <protection/>
    </xf>
    <xf numFmtId="180" fontId="11" fillId="42" borderId="0" xfId="58" applyNumberFormat="1" applyFont="1" applyFill="1" applyBorder="1" applyAlignment="1">
      <alignment horizontal="left" vertical="center"/>
      <protection/>
    </xf>
    <xf numFmtId="172" fontId="9" fillId="42" borderId="0" xfId="58" applyNumberFormat="1" applyFont="1" applyFill="1" applyBorder="1" applyAlignment="1">
      <alignment horizontal="left" vertical="center"/>
      <protection/>
    </xf>
    <xf numFmtId="180" fontId="9" fillId="42" borderId="0" xfId="58" applyNumberFormat="1" applyFont="1" applyFill="1" applyAlignment="1">
      <alignment horizontal="left" vertical="center"/>
      <protection/>
    </xf>
    <xf numFmtId="49" fontId="11" fillId="42" borderId="0" xfId="58" applyNumberFormat="1" applyFont="1" applyFill="1" applyBorder="1" applyAlignment="1">
      <alignment horizontal="center" vertical="center"/>
      <protection/>
    </xf>
    <xf numFmtId="0" fontId="11" fillId="42" borderId="0" xfId="58" applyFont="1" applyFill="1" applyBorder="1" applyAlignment="1">
      <alignment horizontal="left" vertical="center"/>
      <protection/>
    </xf>
    <xf numFmtId="0" fontId="9" fillId="42" borderId="0" xfId="58" applyFont="1" applyFill="1" applyBorder="1" applyAlignment="1">
      <alignment horizontal="left" vertical="center"/>
      <protection/>
    </xf>
    <xf numFmtId="172" fontId="11" fillId="42" borderId="0" xfId="58" applyNumberFormat="1" applyFont="1" applyFill="1" applyBorder="1" applyAlignment="1">
      <alignment horizontal="center" vertical="center"/>
      <protection/>
    </xf>
    <xf numFmtId="172" fontId="11" fillId="42" borderId="0" xfId="58" applyNumberFormat="1" applyFont="1" applyFill="1" applyBorder="1" applyAlignment="1">
      <alignment horizontal="left" vertical="center"/>
      <protection/>
    </xf>
    <xf numFmtId="0" fontId="9" fillId="42" borderId="0" xfId="0" applyFont="1" applyFill="1" applyAlignment="1" applyProtection="1">
      <alignment horizontal="left" vertical="center"/>
      <protection locked="0"/>
    </xf>
    <xf numFmtId="0" fontId="10" fillId="42" borderId="0" xfId="58" applyFont="1" applyFill="1" applyBorder="1" applyAlignment="1">
      <alignment horizontal="left" vertical="center"/>
      <protection/>
    </xf>
    <xf numFmtId="172" fontId="11" fillId="39" borderId="12" xfId="34" applyNumberFormat="1" applyFont="1" applyFill="1" applyBorder="1" applyAlignment="1" applyProtection="1">
      <alignment horizontal="left" vertical="center"/>
      <protection/>
    </xf>
    <xf numFmtId="0" fontId="11" fillId="36" borderId="12" xfId="34" applyNumberFormat="1" applyFont="1" applyFill="1" applyBorder="1" applyAlignment="1" applyProtection="1">
      <alignment horizontal="center" vertical="center"/>
      <protection/>
    </xf>
    <xf numFmtId="173" fontId="11" fillId="0" borderId="10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_st" xfId="33"/>
    <cellStyle name="Normal_NoIac" xfId="34"/>
    <cellStyle name="Normal_ÑòÎáç" xfId="35"/>
    <cellStyle name="Normal_solo-99" xfId="36"/>
    <cellStyle name="TeamNameSty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Appendix3" xfId="57"/>
    <cellStyle name="Обычный_COMBI_JUN" xfId="58"/>
    <cellStyle name="Обычный_RUS Team" xfId="59"/>
    <cellStyle name="Обычный_SOLO_JUN" xfId="60"/>
    <cellStyle name="Обычный_TEAM_JU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51</xdr:row>
      <xdr:rowOff>28575</xdr:rowOff>
    </xdr:from>
    <xdr:ext cx="561975" cy="495300"/>
    <xdr:sp>
      <xdr:nvSpPr>
        <xdr:cNvPr id="1" name="AutoShape 51"/>
        <xdr:cNvSpPr>
          <a:spLocks/>
        </xdr:cNvSpPr>
      </xdr:nvSpPr>
      <xdr:spPr>
        <a:xfrm>
          <a:off x="942975" y="9134475"/>
          <a:ext cx="561975" cy="495300"/>
        </a:xfrm>
        <a:prstGeom prst="downArrow">
          <a:avLst>
            <a:gd name="adj1" fmla="val -4999"/>
            <a:gd name="adj2" fmla="val -2368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0;&#1072;\&#1057;&#1086;&#1088;&#1077;&#1074;&#1085;&#1086;&#1074;&#1072;&#1085;&#1080;&#1103;%2011.04\&#1057;&#1086;&#1088;&#1077;&#1074;&#1085;&#1086;&#1074;&#1072;&#1085;&#1080;&#1103;\SYN_SWIMM_r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definedNames>
      <definedName name="sn_val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3"/>
  <sheetViews>
    <sheetView zoomScale="75" zoomScaleNormal="75" zoomScalePageLayoutView="0" workbookViewId="0" topLeftCell="A16">
      <pane xSplit="18" topLeftCell="AG1" activePane="topRight" state="frozen"/>
      <selection pane="topLeft" activeCell="I32" sqref="I32"/>
      <selection pane="topRight" activeCell="AH21" sqref="AH21"/>
    </sheetView>
  </sheetViews>
  <sheetFormatPr defaultColWidth="9.00390625" defaultRowHeight="12.75"/>
  <cols>
    <col min="1" max="1" width="7.375" style="125" bestFit="1" customWidth="1"/>
    <col min="2" max="2" width="7.00390625" style="124" customWidth="1"/>
    <col min="3" max="3" width="7.625" style="115" customWidth="1"/>
    <col min="4" max="4" width="7.00390625" style="127" customWidth="1"/>
    <col min="5" max="6" width="6.25390625" style="127" customWidth="1"/>
    <col min="7" max="7" width="5.75390625" style="127" customWidth="1"/>
    <col min="8" max="8" width="4.25390625" style="115" customWidth="1"/>
    <col min="9" max="13" width="7.75390625" style="127" customWidth="1"/>
    <col min="14" max="14" width="5.75390625" style="127" customWidth="1"/>
    <col min="15" max="15" width="5.75390625" style="125" customWidth="1"/>
    <col min="16" max="16" width="4.25390625" style="115" bestFit="1" customWidth="1"/>
    <col min="17" max="17" width="2.875" style="115" customWidth="1"/>
    <col min="18" max="18" width="3.75390625" style="127" customWidth="1"/>
    <col min="19" max="19" width="9.125" style="115" customWidth="1"/>
    <col min="20" max="20" width="5.25390625" style="115" bestFit="1" customWidth="1"/>
    <col min="21" max="21" width="10.00390625" style="115" bestFit="1" customWidth="1"/>
    <col min="22" max="22" width="9.125" style="125" customWidth="1"/>
    <col min="23" max="23" width="10.00390625" style="124" customWidth="1"/>
    <col min="24" max="25" width="9.125" style="124" hidden="1" customWidth="1"/>
    <col min="26" max="28" width="9.125" style="125" hidden="1" customWidth="1"/>
    <col min="29" max="29" width="9.125" style="126" hidden="1" customWidth="1"/>
    <col min="30" max="31" width="9.125" style="125" hidden="1" customWidth="1"/>
    <col min="32" max="32" width="10.875" style="125" customWidth="1"/>
    <col min="33" max="33" width="4.375" style="125" customWidth="1"/>
    <col min="34" max="34" width="22.375" style="125" customWidth="1"/>
    <col min="35" max="35" width="18.125" style="125" customWidth="1"/>
    <col min="36" max="36" width="16.00390625" style="125" customWidth="1"/>
    <col min="37" max="37" width="4.25390625" style="125" customWidth="1"/>
    <col min="38" max="38" width="20.625" style="127" customWidth="1"/>
    <col min="39" max="39" width="17.875" style="127" customWidth="1"/>
    <col min="40" max="16384" width="9.125" style="127" customWidth="1"/>
  </cols>
  <sheetData>
    <row r="1" spans="1:38" s="4" customFormat="1" ht="31.5" customHeight="1">
      <c r="A1" s="23"/>
      <c r="B1" s="1" t="s">
        <v>28</v>
      </c>
      <c r="O1" s="23"/>
      <c r="Q1" s="5"/>
      <c r="R1" s="24"/>
      <c r="S1" s="5"/>
      <c r="T1" s="5"/>
      <c r="U1" s="5"/>
      <c r="V1" s="12"/>
      <c r="W1" s="12"/>
      <c r="X1" s="12"/>
      <c r="Y1" s="12"/>
      <c r="Z1" s="12"/>
      <c r="AA1" s="5"/>
      <c r="AB1" s="5"/>
      <c r="AD1" s="5"/>
      <c r="AE1" s="5"/>
      <c r="AF1" s="12"/>
      <c r="AG1" s="5"/>
      <c r="AH1" s="5"/>
      <c r="AI1" s="12"/>
      <c r="AJ1" s="12"/>
      <c r="AK1" s="12"/>
      <c r="AL1" s="5"/>
    </row>
    <row r="2" spans="1:42" s="4" customFormat="1" ht="17.25">
      <c r="A2" s="23"/>
      <c r="B2" s="2" t="s">
        <v>58</v>
      </c>
      <c r="O2" s="23"/>
      <c r="Q2" s="5"/>
      <c r="R2" s="24"/>
      <c r="S2" s="5"/>
      <c r="T2" s="2" t="s">
        <v>25</v>
      </c>
      <c r="V2" s="12"/>
      <c r="W2" s="12"/>
      <c r="X2" s="3">
        <v>0</v>
      </c>
      <c r="Y2" s="12"/>
      <c r="AA2" s="5"/>
      <c r="AB2" s="5"/>
      <c r="AD2" s="5"/>
      <c r="AE2" s="5"/>
      <c r="AF2" s="12"/>
      <c r="AG2" s="5"/>
      <c r="AI2" s="25" t="s">
        <v>82</v>
      </c>
      <c r="AJ2" s="12"/>
      <c r="AK2" s="12"/>
      <c r="AL2" s="5"/>
      <c r="AN2" s="6"/>
      <c r="AP2" s="6"/>
    </row>
    <row r="3" spans="1:42" s="4" customFormat="1" ht="17.25">
      <c r="A3" s="23"/>
      <c r="B3" s="5"/>
      <c r="O3" s="23"/>
      <c r="Q3" s="5"/>
      <c r="R3" s="24"/>
      <c r="S3" s="5"/>
      <c r="V3" s="12"/>
      <c r="W3" s="12"/>
      <c r="X3" s="26" t="s">
        <v>128</v>
      </c>
      <c r="Y3" s="12"/>
      <c r="AA3" s="5"/>
      <c r="AB3" s="5"/>
      <c r="AD3" s="5"/>
      <c r="AE3" s="5"/>
      <c r="AF3" s="12"/>
      <c r="AG3" s="5"/>
      <c r="AI3" s="27" t="s">
        <v>30</v>
      </c>
      <c r="AJ3" s="12"/>
      <c r="AK3" s="12"/>
      <c r="AL3" s="5"/>
      <c r="AN3" s="6"/>
      <c r="AP3" s="16"/>
    </row>
    <row r="4" spans="1:41" s="4" customFormat="1" ht="17.25">
      <c r="A4" s="23"/>
      <c r="B4" s="7" t="s">
        <v>31</v>
      </c>
      <c r="D4" s="28"/>
      <c r="E4" s="29"/>
      <c r="F4" s="28"/>
      <c r="G4" s="30"/>
      <c r="I4" s="31"/>
      <c r="J4" s="32"/>
      <c r="K4" s="32"/>
      <c r="L4" s="33"/>
      <c r="M4" s="34"/>
      <c r="N4" s="12"/>
      <c r="O4" s="12"/>
      <c r="P4" s="5"/>
      <c r="Q4" s="5"/>
      <c r="T4" s="5">
        <v>1</v>
      </c>
      <c r="U4" s="35"/>
      <c r="V4" s="36"/>
      <c r="W4" s="12"/>
      <c r="X4" s="37"/>
      <c r="Y4" s="12"/>
      <c r="Z4" s="8"/>
      <c r="AA4" s="5"/>
      <c r="AB4" s="5"/>
      <c r="AD4" s="5"/>
      <c r="AE4" s="5"/>
      <c r="AF4" s="12"/>
      <c r="AG4" s="5"/>
      <c r="AH4" s="38" t="s">
        <v>1</v>
      </c>
      <c r="AI4" s="39" t="s">
        <v>127</v>
      </c>
      <c r="AJ4" s="39"/>
      <c r="AK4" s="12" t="s">
        <v>60</v>
      </c>
      <c r="AL4" s="5"/>
      <c r="AN4" s="15"/>
      <c r="AO4" s="6"/>
    </row>
    <row r="5" spans="1:41" s="4" customFormat="1" ht="17.25">
      <c r="A5" s="23"/>
      <c r="B5" s="9" t="s">
        <v>22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5"/>
      <c r="P5" s="16"/>
      <c r="Q5" s="16"/>
      <c r="R5" s="40"/>
      <c r="S5" s="5"/>
      <c r="T5" s="5">
        <v>2</v>
      </c>
      <c r="U5" s="41"/>
      <c r="V5" s="12"/>
      <c r="W5" s="12"/>
      <c r="X5" s="42" t="s">
        <v>119</v>
      </c>
      <c r="Y5" s="12"/>
      <c r="Z5" s="12"/>
      <c r="AA5" s="5"/>
      <c r="AB5" s="5"/>
      <c r="AD5" s="5"/>
      <c r="AE5" s="5"/>
      <c r="AF5" s="12"/>
      <c r="AG5" s="5"/>
      <c r="AH5" s="38" t="s">
        <v>2</v>
      </c>
      <c r="AI5" s="39"/>
      <c r="AJ5" s="39"/>
      <c r="AK5" s="12" t="s">
        <v>61</v>
      </c>
      <c r="AL5" s="5"/>
      <c r="AN5" s="15"/>
      <c r="AO5" s="6"/>
    </row>
    <row r="6" spans="1:41" s="4" customFormat="1" ht="17.25">
      <c r="A6" s="23"/>
      <c r="B6" s="34"/>
      <c r="C6" s="43" t="s">
        <v>18</v>
      </c>
      <c r="D6" s="44"/>
      <c r="E6" s="45"/>
      <c r="F6" s="46"/>
      <c r="G6" s="47"/>
      <c r="H6" s="48">
        <v>90</v>
      </c>
      <c r="I6" s="49" t="s">
        <v>17</v>
      </c>
      <c r="J6" s="46"/>
      <c r="K6" s="46"/>
      <c r="L6" s="50"/>
      <c r="M6" s="51"/>
      <c r="N6" s="52"/>
      <c r="O6" s="53"/>
      <c r="P6" s="54"/>
      <c r="Q6" s="54"/>
      <c r="R6" s="40"/>
      <c r="S6" s="5"/>
      <c r="T6" s="5">
        <v>3</v>
      </c>
      <c r="U6" s="55"/>
      <c r="V6" s="12"/>
      <c r="W6" s="12"/>
      <c r="X6" s="12"/>
      <c r="Y6" s="12"/>
      <c r="Z6" s="12"/>
      <c r="AA6" s="5"/>
      <c r="AB6" s="5"/>
      <c r="AD6" s="5"/>
      <c r="AE6" s="5"/>
      <c r="AF6" s="12"/>
      <c r="AG6" s="5"/>
      <c r="AH6" s="38" t="s">
        <v>4</v>
      </c>
      <c r="AI6" s="39"/>
      <c r="AJ6" s="39"/>
      <c r="AK6" s="12" t="s">
        <v>62</v>
      </c>
      <c r="AL6" s="5"/>
      <c r="AN6" s="15"/>
      <c r="AO6" s="16"/>
    </row>
    <row r="7" spans="1:41" s="4" customFormat="1" ht="17.25">
      <c r="A7" s="23"/>
      <c r="B7" s="34"/>
      <c r="C7" s="43" t="s">
        <v>21</v>
      </c>
      <c r="D7" s="44"/>
      <c r="E7" s="45"/>
      <c r="F7" s="46"/>
      <c r="G7" s="47"/>
      <c r="H7" s="48">
        <v>91</v>
      </c>
      <c r="I7" s="49" t="s">
        <v>20</v>
      </c>
      <c r="J7" s="46"/>
      <c r="K7" s="46"/>
      <c r="L7" s="50"/>
      <c r="M7" s="51"/>
      <c r="N7" s="52"/>
      <c r="O7" s="53"/>
      <c r="P7" s="54"/>
      <c r="Q7" s="54"/>
      <c r="R7" s="40"/>
      <c r="T7" s="5"/>
      <c r="V7" s="12"/>
      <c r="W7" s="12"/>
      <c r="X7" s="12"/>
      <c r="Y7" s="12"/>
      <c r="AB7" s="5"/>
      <c r="AD7" s="5"/>
      <c r="AE7" s="5"/>
      <c r="AF7" s="12"/>
      <c r="AG7" s="5"/>
      <c r="AH7" s="38" t="s">
        <v>3</v>
      </c>
      <c r="AI7" s="39" t="s">
        <v>83</v>
      </c>
      <c r="AJ7" s="39"/>
      <c r="AK7" s="12" t="s">
        <v>63</v>
      </c>
      <c r="AL7" s="5"/>
      <c r="AN7" s="15"/>
      <c r="AO7" s="6"/>
    </row>
    <row r="8" spans="1:38" s="4" customFormat="1" ht="17.25">
      <c r="A8" s="23"/>
      <c r="B8" s="34"/>
      <c r="C8" s="43" t="s">
        <v>19</v>
      </c>
      <c r="D8" s="44"/>
      <c r="E8" s="45"/>
      <c r="F8" s="46"/>
      <c r="G8" s="47"/>
      <c r="H8" s="48">
        <v>90</v>
      </c>
      <c r="I8" s="49" t="s">
        <v>17</v>
      </c>
      <c r="J8" s="46"/>
      <c r="K8" s="46"/>
      <c r="L8" s="50"/>
      <c r="M8" s="51"/>
      <c r="N8" s="52"/>
      <c r="O8" s="53"/>
      <c r="P8" s="54"/>
      <c r="Q8" s="54"/>
      <c r="R8" s="40"/>
      <c r="T8" s="5"/>
      <c r="U8" s="56"/>
      <c r="V8" s="12"/>
      <c r="W8" s="12"/>
      <c r="X8" s="12"/>
      <c r="Y8" s="12"/>
      <c r="AB8" s="5"/>
      <c r="AD8" s="5"/>
      <c r="AE8" s="5"/>
      <c r="AF8" s="12"/>
      <c r="AG8" s="5"/>
      <c r="AH8" s="38" t="s">
        <v>68</v>
      </c>
      <c r="AI8" s="39"/>
      <c r="AJ8" s="39"/>
      <c r="AK8" s="12" t="s">
        <v>72</v>
      </c>
      <c r="AL8" s="5"/>
    </row>
    <row r="9" spans="1:37" s="4" customFormat="1" ht="17.25">
      <c r="A9" s="23"/>
      <c r="B9" s="56"/>
      <c r="C9" s="57"/>
      <c r="D9" s="58"/>
      <c r="E9" s="58"/>
      <c r="F9" s="58"/>
      <c r="G9" s="58"/>
      <c r="H9" s="59"/>
      <c r="I9" s="57"/>
      <c r="J9" s="58"/>
      <c r="K9" s="58"/>
      <c r="L9" s="58"/>
      <c r="M9" s="58"/>
      <c r="N9" s="60"/>
      <c r="O9" s="61"/>
      <c r="P9" s="59"/>
      <c r="Q9" s="62"/>
      <c r="R9" s="40"/>
      <c r="T9" s="5"/>
      <c r="U9" s="56"/>
      <c r="V9" s="12"/>
      <c r="W9" s="12"/>
      <c r="X9" s="12"/>
      <c r="Y9" s="12"/>
      <c r="Z9" s="5"/>
      <c r="AA9" s="5"/>
      <c r="AB9" s="5"/>
      <c r="AD9" s="5"/>
      <c r="AE9" s="5"/>
      <c r="AF9" s="12"/>
      <c r="AH9" s="38" t="s">
        <v>69</v>
      </c>
      <c r="AI9" s="39"/>
      <c r="AJ9" s="39"/>
      <c r="AK9" s="4" t="s">
        <v>73</v>
      </c>
    </row>
    <row r="10" spans="1:37" s="4" customFormat="1" ht="17.25">
      <c r="A10" s="63"/>
      <c r="B10" s="56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40"/>
      <c r="V10" s="12"/>
      <c r="W10" s="12"/>
      <c r="X10" s="12"/>
      <c r="Y10" s="12"/>
      <c r="Z10" s="5"/>
      <c r="AA10" s="5"/>
      <c r="AB10" s="5"/>
      <c r="AD10" s="5"/>
      <c r="AE10" s="5"/>
      <c r="AF10" s="12"/>
      <c r="AH10" s="38" t="s">
        <v>70</v>
      </c>
      <c r="AI10" s="39"/>
      <c r="AJ10" s="39"/>
      <c r="AK10" s="4" t="s">
        <v>74</v>
      </c>
    </row>
    <row r="11" spans="1:40" s="4" customFormat="1" ht="17.25">
      <c r="A11" s="63"/>
      <c r="B11" s="10" t="s">
        <v>14</v>
      </c>
      <c r="C11" s="57"/>
      <c r="D11" s="58"/>
      <c r="E11" s="58"/>
      <c r="F11" s="58"/>
      <c r="G11" s="58"/>
      <c r="H11" s="59"/>
      <c r="I11" s="57"/>
      <c r="J11" s="58"/>
      <c r="K11" s="58"/>
      <c r="L11" s="58"/>
      <c r="M11" s="58"/>
      <c r="N11" s="60"/>
      <c r="O11" s="61"/>
      <c r="P11" s="59"/>
      <c r="Q11" s="62"/>
      <c r="R11" s="40"/>
      <c r="T11" s="11" t="s">
        <v>29</v>
      </c>
      <c r="U11" s="6"/>
      <c r="V11" s="15"/>
      <c r="W11" s="66"/>
      <c r="X11" s="12"/>
      <c r="Y11" s="12"/>
      <c r="Z11" s="5"/>
      <c r="AA11" s="5"/>
      <c r="AB11" s="5"/>
      <c r="AD11" s="5"/>
      <c r="AE11" s="5"/>
      <c r="AF11" s="12"/>
      <c r="AH11" s="38" t="s">
        <v>71</v>
      </c>
      <c r="AI11" s="39"/>
      <c r="AJ11" s="39"/>
      <c r="AK11" s="4" t="s">
        <v>75</v>
      </c>
      <c r="AN11" s="23"/>
    </row>
    <row r="12" spans="1:40" s="4" customFormat="1" ht="17.25">
      <c r="A12" s="63"/>
      <c r="D12" s="16"/>
      <c r="E12" s="16"/>
      <c r="F12" s="16"/>
      <c r="G12" s="16"/>
      <c r="H12" s="6"/>
      <c r="I12" s="16"/>
      <c r="J12" s="58"/>
      <c r="K12" s="58"/>
      <c r="L12" s="58"/>
      <c r="M12" s="58"/>
      <c r="N12" s="60"/>
      <c r="O12" s="61"/>
      <c r="P12" s="59"/>
      <c r="Q12" s="62"/>
      <c r="R12" s="40"/>
      <c r="S12" s="5"/>
      <c r="T12" s="11" t="s">
        <v>40</v>
      </c>
      <c r="U12" s="6"/>
      <c r="V12" s="15"/>
      <c r="W12" s="66"/>
      <c r="X12" s="12"/>
      <c r="Y12" s="12"/>
      <c r="AB12" s="5"/>
      <c r="AD12" s="5"/>
      <c r="AE12" s="5"/>
      <c r="AF12" s="12"/>
      <c r="AN12" s="23"/>
    </row>
    <row r="13" spans="1:40" s="4" customFormat="1" ht="20.25" customHeight="1">
      <c r="A13" s="63"/>
      <c r="B13" s="67" t="s">
        <v>11</v>
      </c>
      <c r="D13" s="13">
        <v>1</v>
      </c>
      <c r="E13" s="15" t="s">
        <v>23</v>
      </c>
      <c r="F13" s="302">
        <f>FIGS_PART</f>
        <v>1</v>
      </c>
      <c r="G13" s="302"/>
      <c r="H13" s="6"/>
      <c r="I13" s="16"/>
      <c r="J13" s="58"/>
      <c r="K13" s="58"/>
      <c r="L13" s="58"/>
      <c r="M13" s="58"/>
      <c r="N13" s="60"/>
      <c r="O13" s="61"/>
      <c r="P13" s="59"/>
      <c r="Q13" s="62"/>
      <c r="R13" s="40"/>
      <c r="S13" s="5"/>
      <c r="T13" s="68"/>
      <c r="U13" s="15" t="b">
        <v>1</v>
      </c>
      <c r="V13" s="15"/>
      <c r="W13" s="66"/>
      <c r="X13" s="12"/>
      <c r="Y13" s="12"/>
      <c r="AB13" s="5"/>
      <c r="AD13" s="5"/>
      <c r="AE13" s="5"/>
      <c r="AF13" s="12"/>
      <c r="AH13" s="5" t="s">
        <v>51</v>
      </c>
      <c r="AN13" s="23"/>
    </row>
    <row r="14" spans="1:32" s="4" customFormat="1" ht="20.25" customHeight="1" thickBot="1">
      <c r="A14" s="63"/>
      <c r="H14" s="6"/>
      <c r="I14" s="16"/>
      <c r="J14" s="58"/>
      <c r="K14" s="58"/>
      <c r="L14" s="58"/>
      <c r="M14" s="58"/>
      <c r="N14" s="60"/>
      <c r="O14" s="61"/>
      <c r="P14" s="59"/>
      <c r="Q14" s="62"/>
      <c r="R14" s="40"/>
      <c r="S14" s="6"/>
      <c r="T14" s="68"/>
      <c r="V14" s="15"/>
      <c r="X14" s="12"/>
      <c r="Y14" s="12"/>
      <c r="Z14" s="5"/>
      <c r="AA14" s="5"/>
      <c r="AB14" s="5"/>
      <c r="AD14" s="5"/>
      <c r="AE14" s="5"/>
      <c r="AF14" s="12"/>
    </row>
    <row r="15" spans="1:39" s="16" customFormat="1" ht="18" thickBot="1">
      <c r="A15" s="69"/>
      <c r="B15" s="9" t="s">
        <v>49</v>
      </c>
      <c r="C15" s="6"/>
      <c r="H15" s="6"/>
      <c r="J15" s="70"/>
      <c r="K15" s="70"/>
      <c r="L15" s="70"/>
      <c r="M15" s="70"/>
      <c r="N15" s="70"/>
      <c r="O15" s="71"/>
      <c r="P15" s="70"/>
      <c r="Q15" s="70"/>
      <c r="R15" s="40"/>
      <c r="S15" s="6"/>
      <c r="T15" s="14" t="s">
        <v>26</v>
      </c>
      <c r="V15" s="15"/>
      <c r="W15" s="66"/>
      <c r="X15" s="66"/>
      <c r="Y15" s="66"/>
      <c r="Z15" s="5"/>
      <c r="AA15" s="5"/>
      <c r="AB15" s="6"/>
      <c r="AC15" s="6"/>
      <c r="AD15" s="6"/>
      <c r="AE15" s="6"/>
      <c r="AF15" s="15"/>
      <c r="AG15" s="5"/>
      <c r="AH15" s="27" t="s">
        <v>42</v>
      </c>
      <c r="AI15" s="226" t="s">
        <v>64</v>
      </c>
      <c r="AJ15" s="12"/>
      <c r="AK15" s="5"/>
      <c r="AL15" s="27" t="s">
        <v>44</v>
      </c>
      <c r="AM15" s="226" t="s">
        <v>66</v>
      </c>
    </row>
    <row r="16" spans="2:39" s="16" customFormat="1" ht="21" customHeight="1">
      <c r="B16" s="14" t="s">
        <v>41</v>
      </c>
      <c r="G16" s="70"/>
      <c r="H16" s="70"/>
      <c r="I16" s="70"/>
      <c r="J16" s="70"/>
      <c r="K16" s="70"/>
      <c r="L16" s="70"/>
      <c r="M16" s="70"/>
      <c r="N16" s="70"/>
      <c r="O16" s="71"/>
      <c r="P16" s="70"/>
      <c r="Q16" s="70"/>
      <c r="R16" s="70"/>
      <c r="S16" s="6"/>
      <c r="U16" s="16" t="b">
        <v>0</v>
      </c>
      <c r="V16" s="66"/>
      <c r="W16" s="66"/>
      <c r="X16" s="66"/>
      <c r="Y16" s="66"/>
      <c r="Z16" s="6"/>
      <c r="AA16" s="17"/>
      <c r="AB16" s="6"/>
      <c r="AC16" s="6"/>
      <c r="AD16" s="6"/>
      <c r="AE16" s="6"/>
      <c r="AF16" s="15"/>
      <c r="AG16" s="72">
        <v>1</v>
      </c>
      <c r="AH16" s="39" t="s">
        <v>129</v>
      </c>
      <c r="AI16" s="225"/>
      <c r="AJ16" s="12"/>
      <c r="AK16" s="72">
        <v>1</v>
      </c>
      <c r="AL16" s="39"/>
      <c r="AM16" s="225"/>
    </row>
    <row r="17" spans="2:39" s="16" customFormat="1" ht="19.5" customHeight="1">
      <c r="B17" s="73">
        <v>1</v>
      </c>
      <c r="C17" s="18"/>
      <c r="S17" s="6"/>
      <c r="V17" s="66"/>
      <c r="W17" s="66"/>
      <c r="X17" s="66"/>
      <c r="Y17" s="66"/>
      <c r="AA17" s="17"/>
      <c r="AB17" s="6"/>
      <c r="AC17" s="6"/>
      <c r="AD17" s="6"/>
      <c r="AE17" s="6"/>
      <c r="AF17" s="15"/>
      <c r="AG17" s="72">
        <v>2</v>
      </c>
      <c r="AH17" s="39" t="s">
        <v>130</v>
      </c>
      <c r="AI17" s="39"/>
      <c r="AJ17" s="12"/>
      <c r="AK17" s="72">
        <v>2</v>
      </c>
      <c r="AL17" s="39"/>
      <c r="AM17" s="39"/>
    </row>
    <row r="18" spans="2:39" s="16" customFormat="1" ht="19.5" customHeight="1" thickBot="1">
      <c r="B18" s="74"/>
      <c r="C18" s="75" t="s">
        <v>12</v>
      </c>
      <c r="D18" s="76" t="s">
        <v>38</v>
      </c>
      <c r="E18" s="75" t="s">
        <v>48</v>
      </c>
      <c r="F18" s="76" t="s">
        <v>6</v>
      </c>
      <c r="G18" s="19" t="s">
        <v>39</v>
      </c>
      <c r="S18" s="6"/>
      <c r="T18" s="14" t="s">
        <v>55</v>
      </c>
      <c r="U18" s="6"/>
      <c r="V18" s="15"/>
      <c r="W18" s="66"/>
      <c r="X18" s="66"/>
      <c r="Y18" s="66"/>
      <c r="AA18" s="6"/>
      <c r="AB18" s="6"/>
      <c r="AC18" s="6"/>
      <c r="AD18" s="6"/>
      <c r="AE18" s="6"/>
      <c r="AF18" s="15"/>
      <c r="AG18" s="72">
        <v>3</v>
      </c>
      <c r="AH18" s="39" t="s">
        <v>137</v>
      </c>
      <c r="AI18" s="39"/>
      <c r="AJ18" s="12"/>
      <c r="AK18" s="72">
        <v>3</v>
      </c>
      <c r="AL18" s="39"/>
      <c r="AM18" s="39"/>
    </row>
    <row r="19" spans="2:39" s="16" customFormat="1" ht="19.5" customHeight="1">
      <c r="B19" s="77" t="s">
        <v>34</v>
      </c>
      <c r="C19" s="78" t="s">
        <v>125</v>
      </c>
      <c r="D19" s="79">
        <v>3.3</v>
      </c>
      <c r="E19" s="80">
        <v>1</v>
      </c>
      <c r="F19" s="81">
        <v>1</v>
      </c>
      <c r="G19" s="82" t="s">
        <v>121</v>
      </c>
      <c r="H19" s="83"/>
      <c r="S19" s="6"/>
      <c r="U19" s="16" t="str">
        <f>IF(AND(SS_PANEL&lt;3,NOT(ISBLANK(SS_PANEL_ID)),0&lt;SS_PANEL),IF(SS_PANEL=1,IF(NOT(ISBLANK(SS_PANEL_PATH)),"Бригады 1,2","Нет"),"Бригады 3,4"),"Нет")</f>
        <v>Нет</v>
      </c>
      <c r="W19" s="6"/>
      <c r="X19" s="6"/>
      <c r="Y19" s="6"/>
      <c r="Z19" s="6"/>
      <c r="AA19" s="6"/>
      <c r="AB19" s="6"/>
      <c r="AC19" s="15"/>
      <c r="AD19" s="6"/>
      <c r="AE19" s="6"/>
      <c r="AF19" s="15"/>
      <c r="AG19" s="72">
        <v>4</v>
      </c>
      <c r="AH19" s="39" t="s">
        <v>138</v>
      </c>
      <c r="AI19" s="39"/>
      <c r="AJ19" s="12"/>
      <c r="AK19" s="72">
        <v>4</v>
      </c>
      <c r="AL19" s="39"/>
      <c r="AM19" s="39"/>
    </row>
    <row r="20" spans="2:39" s="16" customFormat="1" ht="19.5" customHeight="1">
      <c r="B20" s="77" t="s">
        <v>35</v>
      </c>
      <c r="C20" s="78" t="s">
        <v>126</v>
      </c>
      <c r="D20" s="84">
        <v>2.5</v>
      </c>
      <c r="E20" s="80">
        <v>2</v>
      </c>
      <c r="F20" s="81">
        <v>13</v>
      </c>
      <c r="G20" s="82" t="s">
        <v>122</v>
      </c>
      <c r="H20" s="83"/>
      <c r="S20" s="6"/>
      <c r="W20" s="6"/>
      <c r="X20" s="6"/>
      <c r="Y20" s="6"/>
      <c r="Z20" s="6"/>
      <c r="AA20" s="6"/>
      <c r="AB20" s="6"/>
      <c r="AC20" s="15"/>
      <c r="AD20" s="6"/>
      <c r="AE20" s="6"/>
      <c r="AF20" s="15"/>
      <c r="AG20" s="72">
        <v>5</v>
      </c>
      <c r="AH20" s="39" t="s">
        <v>139</v>
      </c>
      <c r="AI20" s="39"/>
      <c r="AJ20" s="12"/>
      <c r="AK20" s="72">
        <v>5</v>
      </c>
      <c r="AL20" s="39"/>
      <c r="AM20" s="39"/>
    </row>
    <row r="21" spans="2:39" s="16" customFormat="1" ht="19.5" customHeight="1">
      <c r="B21" s="77" t="s">
        <v>36</v>
      </c>
      <c r="C21" s="78">
        <v>364</v>
      </c>
      <c r="D21" s="84">
        <v>2.7</v>
      </c>
      <c r="E21" s="80">
        <v>1</v>
      </c>
      <c r="F21" s="81">
        <v>7</v>
      </c>
      <c r="G21" s="82" t="s">
        <v>123</v>
      </c>
      <c r="H21" s="83"/>
      <c r="S21" s="6"/>
      <c r="T21" s="14" t="s">
        <v>81</v>
      </c>
      <c r="V21" s="15"/>
      <c r="W21" s="66"/>
      <c r="X21" s="66"/>
      <c r="Y21" s="66"/>
      <c r="AA21" s="6"/>
      <c r="AB21" s="6"/>
      <c r="AC21" s="6"/>
      <c r="AD21" s="6"/>
      <c r="AE21" s="6"/>
      <c r="AF21" s="15"/>
      <c r="AG21" s="72">
        <v>6</v>
      </c>
      <c r="AH21" s="39" t="s">
        <v>140</v>
      </c>
      <c r="AI21" s="39"/>
      <c r="AJ21" s="15"/>
      <c r="AK21" s="72">
        <v>6</v>
      </c>
      <c r="AL21" s="39"/>
      <c r="AM21" s="39"/>
    </row>
    <row r="22" spans="1:39" s="16" customFormat="1" ht="19.5" customHeight="1">
      <c r="A22" s="74"/>
      <c r="B22" s="77" t="s">
        <v>37</v>
      </c>
      <c r="C22" s="78">
        <v>343</v>
      </c>
      <c r="D22" s="84">
        <v>2.5</v>
      </c>
      <c r="E22" s="80">
        <v>2</v>
      </c>
      <c r="F22" s="81">
        <v>19</v>
      </c>
      <c r="G22" s="82" t="s">
        <v>124</v>
      </c>
      <c r="H22" s="83"/>
      <c r="O22" s="15"/>
      <c r="P22" s="6"/>
      <c r="Q22" s="6"/>
      <c r="U22" s="16" t="b">
        <v>0</v>
      </c>
      <c r="V22" s="15"/>
      <c r="W22" s="66"/>
      <c r="X22" s="66"/>
      <c r="Y22" s="66"/>
      <c r="AA22" s="6"/>
      <c r="AB22" s="6"/>
      <c r="AC22" s="6"/>
      <c r="AD22" s="6"/>
      <c r="AE22" s="6"/>
      <c r="AF22" s="15"/>
      <c r="AG22" s="72">
        <v>7</v>
      </c>
      <c r="AH22" s="39"/>
      <c r="AI22" s="39"/>
      <c r="AJ22" s="15"/>
      <c r="AK22" s="72">
        <v>7</v>
      </c>
      <c r="AL22" s="39"/>
      <c r="AM22" s="39"/>
    </row>
    <row r="23" spans="1:40" s="16" customFormat="1" ht="19.5" customHeight="1" thickBot="1">
      <c r="A23" s="74"/>
      <c r="B23" s="74"/>
      <c r="D23" s="85">
        <f>SUM(D19:D22)</f>
        <v>11</v>
      </c>
      <c r="O23" s="15"/>
      <c r="P23" s="6"/>
      <c r="Q23" s="6"/>
      <c r="S23" s="6"/>
      <c r="V23" s="15"/>
      <c r="W23" s="66"/>
      <c r="X23" s="66"/>
      <c r="Y23" s="66"/>
      <c r="AA23" s="6"/>
      <c r="AB23" s="6"/>
      <c r="AC23" s="6"/>
      <c r="AD23" s="6"/>
      <c r="AE23" s="6"/>
      <c r="AF23" s="15"/>
      <c r="AG23" s="72">
        <v>8</v>
      </c>
      <c r="AH23" s="39"/>
      <c r="AI23" s="39"/>
      <c r="AJ23" s="15"/>
      <c r="AK23" s="72">
        <v>8</v>
      </c>
      <c r="AL23" s="39"/>
      <c r="AM23" s="39"/>
      <c r="AN23" s="86"/>
    </row>
    <row r="24" spans="1:40" s="16" customFormat="1" ht="19.5" customHeight="1">
      <c r="A24" s="15"/>
      <c r="O24" s="15"/>
      <c r="P24" s="6"/>
      <c r="Q24" s="6"/>
      <c r="S24" s="6"/>
      <c r="W24" s="15"/>
      <c r="X24" s="66"/>
      <c r="Y24" s="66"/>
      <c r="AA24" s="6"/>
      <c r="AB24" s="6"/>
      <c r="AC24" s="6"/>
      <c r="AD24" s="6"/>
      <c r="AE24" s="6"/>
      <c r="AF24" s="15"/>
      <c r="AG24" s="72">
        <v>9</v>
      </c>
      <c r="AH24" s="39"/>
      <c r="AI24" s="39"/>
      <c r="AJ24" s="15"/>
      <c r="AK24" s="72">
        <v>9</v>
      </c>
      <c r="AL24" s="39"/>
      <c r="AM24" s="39"/>
      <c r="AN24" s="86"/>
    </row>
    <row r="25" spans="1:39" s="16" customFormat="1" ht="17.25" hidden="1">
      <c r="A25" s="15"/>
      <c r="O25" s="15"/>
      <c r="P25" s="6"/>
      <c r="Q25" s="6"/>
      <c r="S25" s="6"/>
      <c r="T25" s="6"/>
      <c r="U25" s="6"/>
      <c r="V25" s="15"/>
      <c r="W25" s="66"/>
      <c r="X25" s="66"/>
      <c r="Y25" s="66"/>
      <c r="AA25" s="6"/>
      <c r="AB25" s="15"/>
      <c r="AC25" s="15"/>
      <c r="AD25" s="15"/>
      <c r="AE25" s="15"/>
      <c r="AF25" s="15"/>
      <c r="AG25" s="72">
        <v>10</v>
      </c>
      <c r="AH25" s="39"/>
      <c r="AI25" s="39"/>
      <c r="AJ25" s="15"/>
      <c r="AK25" s="72">
        <v>10</v>
      </c>
      <c r="AL25" s="39"/>
      <c r="AM25" s="39"/>
    </row>
    <row r="26" spans="1:39" s="16" customFormat="1" ht="17.25" hidden="1">
      <c r="A26" s="15"/>
      <c r="B26" s="87"/>
      <c r="C26" s="6"/>
      <c r="H26" s="6"/>
      <c r="O26" s="15"/>
      <c r="P26" s="6"/>
      <c r="Q26" s="6"/>
      <c r="S26" s="6"/>
      <c r="T26" s="6"/>
      <c r="U26" s="6"/>
      <c r="V26" s="15"/>
      <c r="W26" s="66"/>
      <c r="X26" s="66"/>
      <c r="Y26" s="66"/>
      <c r="AA26" s="6"/>
      <c r="AB26" s="15"/>
      <c r="AC26" s="15"/>
      <c r="AD26" s="15"/>
      <c r="AE26" s="15"/>
      <c r="AF26" s="15"/>
      <c r="AG26" s="72">
        <v>11</v>
      </c>
      <c r="AH26" s="39"/>
      <c r="AI26" s="39"/>
      <c r="AJ26" s="15"/>
      <c r="AK26" s="72">
        <v>11</v>
      </c>
      <c r="AL26" s="39"/>
      <c r="AM26" s="39"/>
    </row>
    <row r="27" spans="1:39" s="16" customFormat="1" ht="17.25" hidden="1">
      <c r="A27" s="15"/>
      <c r="B27" s="87"/>
      <c r="C27" s="6"/>
      <c r="H27" s="6"/>
      <c r="O27" s="15"/>
      <c r="P27" s="6"/>
      <c r="Q27" s="6"/>
      <c r="S27" s="6"/>
      <c r="T27" s="6"/>
      <c r="U27" s="6"/>
      <c r="V27" s="15"/>
      <c r="W27" s="66"/>
      <c r="X27" s="66"/>
      <c r="Y27" s="66"/>
      <c r="AA27" s="6"/>
      <c r="AB27" s="15"/>
      <c r="AC27" s="15"/>
      <c r="AD27" s="15"/>
      <c r="AE27" s="15"/>
      <c r="AF27" s="15"/>
      <c r="AG27" s="72">
        <v>12</v>
      </c>
      <c r="AH27" s="39"/>
      <c r="AI27" s="39"/>
      <c r="AJ27" s="15"/>
      <c r="AK27" s="72">
        <v>12</v>
      </c>
      <c r="AL27" s="39"/>
      <c r="AM27" s="39"/>
    </row>
    <row r="28" spans="1:32" s="16" customFormat="1" ht="18" thickBot="1">
      <c r="A28" s="15"/>
      <c r="B28" s="87"/>
      <c r="C28" s="6"/>
      <c r="H28" s="6"/>
      <c r="O28" s="15"/>
      <c r="P28" s="6"/>
      <c r="Q28" s="6"/>
      <c r="S28" s="6"/>
      <c r="T28" s="6"/>
      <c r="U28" s="6"/>
      <c r="V28" s="15"/>
      <c r="W28" s="66"/>
      <c r="X28" s="66"/>
      <c r="Y28" s="66"/>
      <c r="AA28" s="6"/>
      <c r="AB28" s="15"/>
      <c r="AC28" s="15"/>
      <c r="AD28" s="15"/>
      <c r="AE28" s="15"/>
      <c r="AF28" s="15"/>
    </row>
    <row r="29" spans="1:39" s="16" customFormat="1" ht="18" thickBot="1">
      <c r="A29" s="15"/>
      <c r="B29" s="87"/>
      <c r="C29" s="6"/>
      <c r="H29" s="6"/>
      <c r="O29" s="15"/>
      <c r="P29" s="6"/>
      <c r="Q29" s="6"/>
      <c r="S29" s="6"/>
      <c r="T29" s="6"/>
      <c r="U29" s="6"/>
      <c r="V29" s="15"/>
      <c r="W29" s="66"/>
      <c r="X29" s="66"/>
      <c r="Y29" s="66"/>
      <c r="AA29" s="6"/>
      <c r="AB29" s="15"/>
      <c r="AC29" s="15"/>
      <c r="AD29" s="15"/>
      <c r="AE29" s="15"/>
      <c r="AF29" s="15"/>
      <c r="AG29" s="5"/>
      <c r="AH29" s="27" t="s">
        <v>43</v>
      </c>
      <c r="AI29" s="226" t="s">
        <v>65</v>
      </c>
      <c r="AJ29" s="15"/>
      <c r="AK29" s="5"/>
      <c r="AL29" s="27" t="s">
        <v>45</v>
      </c>
      <c r="AM29" s="226" t="s">
        <v>67</v>
      </c>
    </row>
    <row r="30" spans="1:39" s="16" customFormat="1" ht="17.25">
      <c r="A30" s="15"/>
      <c r="B30" s="87"/>
      <c r="C30" s="6"/>
      <c r="H30" s="6"/>
      <c r="O30" s="15"/>
      <c r="P30" s="6"/>
      <c r="Q30" s="6"/>
      <c r="S30" s="6"/>
      <c r="T30" s="6"/>
      <c r="U30" s="6"/>
      <c r="V30" s="15"/>
      <c r="W30" s="66"/>
      <c r="X30" s="66"/>
      <c r="Y30" s="66"/>
      <c r="AA30" s="6"/>
      <c r="AB30" s="15"/>
      <c r="AC30" s="15"/>
      <c r="AD30" s="15"/>
      <c r="AE30" s="15"/>
      <c r="AF30" s="15"/>
      <c r="AG30" s="72">
        <v>1</v>
      </c>
      <c r="AH30" s="39" t="s">
        <v>131</v>
      </c>
      <c r="AI30" s="225"/>
      <c r="AK30" s="72">
        <v>1</v>
      </c>
      <c r="AL30" s="39"/>
      <c r="AM30" s="225"/>
    </row>
    <row r="31" spans="1:39" s="16" customFormat="1" ht="17.25">
      <c r="A31" s="15"/>
      <c r="B31" s="87"/>
      <c r="C31" s="6"/>
      <c r="H31" s="6"/>
      <c r="O31" s="15"/>
      <c r="P31" s="6"/>
      <c r="Q31" s="6"/>
      <c r="S31" s="6"/>
      <c r="T31" s="6"/>
      <c r="U31" s="6"/>
      <c r="V31" s="15"/>
      <c r="W31" s="66"/>
      <c r="X31" s="66"/>
      <c r="Y31" s="66"/>
      <c r="AA31" s="6"/>
      <c r="AB31" s="15"/>
      <c r="AC31" s="15"/>
      <c r="AD31" s="15"/>
      <c r="AE31" s="15"/>
      <c r="AF31" s="15"/>
      <c r="AG31" s="72">
        <v>2</v>
      </c>
      <c r="AH31" s="39" t="s">
        <v>132</v>
      </c>
      <c r="AI31" s="39"/>
      <c r="AK31" s="72">
        <v>2</v>
      </c>
      <c r="AL31" s="39"/>
      <c r="AM31" s="39"/>
    </row>
    <row r="32" spans="1:39" s="16" customFormat="1" ht="17.25">
      <c r="A32" s="15"/>
      <c r="B32" s="87"/>
      <c r="C32" s="6"/>
      <c r="H32" s="6"/>
      <c r="O32" s="15"/>
      <c r="P32" s="6"/>
      <c r="Q32" s="6"/>
      <c r="S32" s="6"/>
      <c r="T32" s="6"/>
      <c r="U32" s="6"/>
      <c r="V32" s="15"/>
      <c r="W32" s="66"/>
      <c r="X32" s="66"/>
      <c r="Y32" s="66"/>
      <c r="AA32" s="6"/>
      <c r="AB32" s="15"/>
      <c r="AC32" s="15"/>
      <c r="AD32" s="15"/>
      <c r="AE32" s="15"/>
      <c r="AF32" s="15"/>
      <c r="AG32" s="72">
        <v>3</v>
      </c>
      <c r="AH32" s="39" t="s">
        <v>133</v>
      </c>
      <c r="AI32" s="39"/>
      <c r="AJ32" s="15"/>
      <c r="AK32" s="72">
        <v>3</v>
      </c>
      <c r="AL32" s="39"/>
      <c r="AM32" s="39"/>
    </row>
    <row r="33" spans="1:39" s="16" customFormat="1" ht="17.25">
      <c r="A33" s="15"/>
      <c r="B33" s="87"/>
      <c r="C33" s="6"/>
      <c r="H33" s="6"/>
      <c r="O33" s="15"/>
      <c r="P33" s="6"/>
      <c r="Q33" s="6"/>
      <c r="S33" s="6"/>
      <c r="T33" s="6"/>
      <c r="U33" s="6"/>
      <c r="V33" s="15"/>
      <c r="W33" s="66"/>
      <c r="X33" s="66"/>
      <c r="Y33" s="66"/>
      <c r="AA33" s="6"/>
      <c r="AB33" s="15"/>
      <c r="AC33" s="15"/>
      <c r="AD33" s="15"/>
      <c r="AE33" s="15"/>
      <c r="AF33" s="15"/>
      <c r="AG33" s="72">
        <v>4</v>
      </c>
      <c r="AH33" s="39" t="s">
        <v>134</v>
      </c>
      <c r="AI33" s="39"/>
      <c r="AJ33" s="15"/>
      <c r="AK33" s="72">
        <v>4</v>
      </c>
      <c r="AL33" s="39"/>
      <c r="AM33" s="39"/>
    </row>
    <row r="34" spans="1:39" s="16" customFormat="1" ht="17.25">
      <c r="A34" s="15"/>
      <c r="B34" s="87"/>
      <c r="C34" s="6"/>
      <c r="H34" s="6"/>
      <c r="O34" s="15"/>
      <c r="P34" s="6"/>
      <c r="Q34" s="6"/>
      <c r="S34" s="6"/>
      <c r="T34" s="6"/>
      <c r="U34" s="6"/>
      <c r="V34" s="15"/>
      <c r="W34" s="66"/>
      <c r="X34" s="66"/>
      <c r="Y34" s="66"/>
      <c r="AA34" s="6"/>
      <c r="AB34" s="15"/>
      <c r="AC34" s="15"/>
      <c r="AD34" s="15"/>
      <c r="AE34" s="15"/>
      <c r="AF34" s="15"/>
      <c r="AG34" s="72">
        <v>5</v>
      </c>
      <c r="AH34" s="39" t="s">
        <v>135</v>
      </c>
      <c r="AI34" s="39"/>
      <c r="AJ34" s="15"/>
      <c r="AK34" s="72">
        <v>5</v>
      </c>
      <c r="AL34" s="39"/>
      <c r="AM34" s="39"/>
    </row>
    <row r="35" spans="1:39" s="16" customFormat="1" ht="17.25">
      <c r="A35" s="15"/>
      <c r="B35" s="87"/>
      <c r="C35" s="6"/>
      <c r="H35" s="6"/>
      <c r="O35" s="15"/>
      <c r="P35" s="6"/>
      <c r="Q35" s="6"/>
      <c r="S35" s="6"/>
      <c r="T35" s="6"/>
      <c r="U35" s="6"/>
      <c r="V35" s="15"/>
      <c r="W35" s="66"/>
      <c r="X35" s="66"/>
      <c r="Y35" s="66"/>
      <c r="AA35" s="6"/>
      <c r="AB35" s="15"/>
      <c r="AC35" s="15"/>
      <c r="AD35" s="15"/>
      <c r="AE35" s="15"/>
      <c r="AF35" s="15"/>
      <c r="AG35" s="72">
        <v>6</v>
      </c>
      <c r="AH35" s="39" t="s">
        <v>136</v>
      </c>
      <c r="AI35" s="39"/>
      <c r="AJ35" s="15"/>
      <c r="AK35" s="72">
        <v>6</v>
      </c>
      <c r="AL35" s="39"/>
      <c r="AM35" s="39"/>
    </row>
    <row r="36" spans="1:39" s="16" customFormat="1" ht="17.25">
      <c r="A36" s="15"/>
      <c r="B36" s="87"/>
      <c r="C36" s="6"/>
      <c r="H36" s="6"/>
      <c r="O36" s="15"/>
      <c r="P36" s="6"/>
      <c r="Q36" s="6"/>
      <c r="S36" s="6"/>
      <c r="T36" s="6"/>
      <c r="U36" s="6"/>
      <c r="V36" s="15"/>
      <c r="W36" s="66"/>
      <c r="X36" s="66"/>
      <c r="Y36" s="66"/>
      <c r="AA36" s="6"/>
      <c r="AB36" s="15"/>
      <c r="AC36" s="15"/>
      <c r="AD36" s="15"/>
      <c r="AE36" s="15"/>
      <c r="AF36" s="15"/>
      <c r="AG36" s="72">
        <v>7</v>
      </c>
      <c r="AH36" s="39"/>
      <c r="AI36" s="39"/>
      <c r="AJ36" s="15"/>
      <c r="AK36" s="72">
        <v>7</v>
      </c>
      <c r="AL36" s="39"/>
      <c r="AM36" s="39"/>
    </row>
    <row r="37" spans="1:39" s="16" customFormat="1" ht="17.25">
      <c r="A37" s="15"/>
      <c r="B37" s="87"/>
      <c r="C37" s="6"/>
      <c r="H37" s="6"/>
      <c r="O37" s="15"/>
      <c r="P37" s="6"/>
      <c r="Q37" s="6"/>
      <c r="S37" s="6"/>
      <c r="T37" s="6"/>
      <c r="U37" s="6"/>
      <c r="V37" s="15"/>
      <c r="W37" s="66"/>
      <c r="X37" s="66"/>
      <c r="Y37" s="66"/>
      <c r="AA37" s="6"/>
      <c r="AB37" s="15"/>
      <c r="AC37" s="15"/>
      <c r="AD37" s="15"/>
      <c r="AE37" s="15"/>
      <c r="AF37" s="15"/>
      <c r="AG37" s="72">
        <v>8</v>
      </c>
      <c r="AH37" s="39"/>
      <c r="AI37" s="39"/>
      <c r="AJ37" s="15"/>
      <c r="AK37" s="72">
        <v>8</v>
      </c>
      <c r="AL37" s="39"/>
      <c r="AM37" s="39"/>
    </row>
    <row r="38" spans="1:39" s="16" customFormat="1" ht="17.25">
      <c r="A38" s="15"/>
      <c r="B38" s="87"/>
      <c r="C38" s="6"/>
      <c r="H38" s="6"/>
      <c r="O38" s="15"/>
      <c r="P38" s="6"/>
      <c r="Q38" s="6"/>
      <c r="S38" s="6"/>
      <c r="T38" s="6"/>
      <c r="U38" s="6"/>
      <c r="V38" s="15"/>
      <c r="W38" s="66"/>
      <c r="X38" s="66"/>
      <c r="Y38" s="66"/>
      <c r="AA38" s="6"/>
      <c r="AB38" s="15"/>
      <c r="AC38" s="15"/>
      <c r="AD38" s="15"/>
      <c r="AE38" s="15"/>
      <c r="AF38" s="15"/>
      <c r="AG38" s="72">
        <v>9</v>
      </c>
      <c r="AH38" s="39"/>
      <c r="AI38" s="39"/>
      <c r="AJ38" s="15"/>
      <c r="AK38" s="72">
        <v>9</v>
      </c>
      <c r="AL38" s="39"/>
      <c r="AM38" s="39"/>
    </row>
    <row r="39" spans="1:39" s="16" customFormat="1" ht="17.25" hidden="1">
      <c r="A39" s="15"/>
      <c r="B39" s="87"/>
      <c r="C39" s="6"/>
      <c r="H39" s="6"/>
      <c r="O39" s="15"/>
      <c r="P39" s="6"/>
      <c r="Q39" s="6"/>
      <c r="S39" s="6"/>
      <c r="T39" s="6"/>
      <c r="U39" s="6"/>
      <c r="V39" s="15"/>
      <c r="W39" s="66"/>
      <c r="X39" s="66"/>
      <c r="Y39" s="66"/>
      <c r="AA39" s="6"/>
      <c r="AB39" s="15"/>
      <c r="AC39" s="15"/>
      <c r="AD39" s="15"/>
      <c r="AE39" s="15"/>
      <c r="AF39" s="15"/>
      <c r="AG39" s="72">
        <v>10</v>
      </c>
      <c r="AH39" s="39"/>
      <c r="AI39" s="39"/>
      <c r="AJ39" s="15"/>
      <c r="AK39" s="72">
        <v>10</v>
      </c>
      <c r="AL39" s="39"/>
      <c r="AM39" s="39"/>
    </row>
    <row r="40" spans="1:39" s="16" customFormat="1" ht="17.25" hidden="1">
      <c r="A40" s="15"/>
      <c r="B40" s="87"/>
      <c r="C40" s="6"/>
      <c r="H40" s="6"/>
      <c r="O40" s="15"/>
      <c r="P40" s="6"/>
      <c r="Q40" s="6"/>
      <c r="S40" s="6"/>
      <c r="T40" s="6"/>
      <c r="U40" s="6"/>
      <c r="V40" s="15"/>
      <c r="W40" s="66"/>
      <c r="X40" s="66"/>
      <c r="Y40" s="66"/>
      <c r="AA40" s="6"/>
      <c r="AB40" s="15"/>
      <c r="AC40" s="15"/>
      <c r="AD40" s="15"/>
      <c r="AE40" s="15"/>
      <c r="AF40" s="15"/>
      <c r="AG40" s="72">
        <v>11</v>
      </c>
      <c r="AH40" s="39"/>
      <c r="AI40" s="39"/>
      <c r="AJ40" s="15"/>
      <c r="AK40" s="72">
        <v>11</v>
      </c>
      <c r="AL40" s="39"/>
      <c r="AM40" s="39"/>
    </row>
    <row r="41" spans="1:39" s="16" customFormat="1" ht="17.25" hidden="1">
      <c r="A41" s="15"/>
      <c r="B41" s="87"/>
      <c r="C41" s="6"/>
      <c r="H41" s="6"/>
      <c r="O41" s="15"/>
      <c r="P41" s="6"/>
      <c r="Q41" s="6"/>
      <c r="S41" s="6"/>
      <c r="T41" s="6"/>
      <c r="U41" s="6"/>
      <c r="V41" s="15"/>
      <c r="W41" s="66"/>
      <c r="X41" s="66"/>
      <c r="Y41" s="66"/>
      <c r="AA41" s="6"/>
      <c r="AB41" s="15"/>
      <c r="AC41" s="15"/>
      <c r="AD41" s="15"/>
      <c r="AE41" s="15"/>
      <c r="AF41" s="15"/>
      <c r="AG41" s="72">
        <v>12</v>
      </c>
      <c r="AH41" s="39"/>
      <c r="AI41" s="39"/>
      <c r="AJ41" s="15"/>
      <c r="AK41" s="72">
        <v>12</v>
      </c>
      <c r="AL41" s="39"/>
      <c r="AM41" s="39"/>
    </row>
    <row r="42" spans="1:37" s="16" customFormat="1" ht="17.25">
      <c r="A42" s="15"/>
      <c r="B42" s="87"/>
      <c r="C42" s="6"/>
      <c r="H42" s="6"/>
      <c r="O42" s="15"/>
      <c r="P42" s="6"/>
      <c r="Q42" s="6"/>
      <c r="S42" s="6"/>
      <c r="T42" s="6"/>
      <c r="U42" s="6"/>
      <c r="V42" s="15"/>
      <c r="W42" s="66"/>
      <c r="X42" s="66"/>
      <c r="Y42" s="66"/>
      <c r="AA42" s="6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s="16" customFormat="1" ht="17.25">
      <c r="A43" s="15"/>
      <c r="B43" s="87"/>
      <c r="C43" s="6"/>
      <c r="H43" s="6"/>
      <c r="O43" s="15"/>
      <c r="P43" s="6"/>
      <c r="Q43" s="6"/>
      <c r="S43" s="6"/>
      <c r="T43" s="6"/>
      <c r="U43" s="6"/>
      <c r="V43" s="15"/>
      <c r="W43" s="66"/>
      <c r="X43" s="66"/>
      <c r="Y43" s="66"/>
      <c r="AA43" s="6"/>
      <c r="AB43" s="15"/>
      <c r="AC43" s="15"/>
      <c r="AD43" s="15"/>
      <c r="AE43" s="15"/>
      <c r="AF43" s="15"/>
      <c r="AG43" s="15"/>
      <c r="AH43" s="20" t="s">
        <v>59</v>
      </c>
      <c r="AI43" s="15"/>
      <c r="AJ43" s="15"/>
      <c r="AK43" s="15"/>
    </row>
    <row r="44" spans="1:37" s="16" customFormat="1" ht="17.25">
      <c r="A44" s="15"/>
      <c r="B44" s="87"/>
      <c r="C44" s="6"/>
      <c r="H44" s="6"/>
      <c r="O44" s="15"/>
      <c r="P44" s="6"/>
      <c r="Q44" s="6"/>
      <c r="S44" s="6"/>
      <c r="T44" s="6"/>
      <c r="U44" s="6"/>
      <c r="V44" s="15"/>
      <c r="W44" s="66"/>
      <c r="X44" s="66"/>
      <c r="Y44" s="66"/>
      <c r="AA44" s="6"/>
      <c r="AB44" s="15"/>
      <c r="AC44" s="15"/>
      <c r="AD44" s="15"/>
      <c r="AE44" s="15"/>
      <c r="AF44" s="15"/>
      <c r="AG44" s="15"/>
      <c r="AI44" s="15"/>
      <c r="AJ44" s="15"/>
      <c r="AK44" s="15"/>
    </row>
    <row r="45" spans="1:37" s="16" customFormat="1" ht="17.25" hidden="1">
      <c r="A45" s="15"/>
      <c r="B45" s="87"/>
      <c r="C45" s="6"/>
      <c r="H45" s="6"/>
      <c r="O45" s="15"/>
      <c r="P45" s="6"/>
      <c r="Q45" s="6"/>
      <c r="S45" s="6"/>
      <c r="T45" s="6"/>
      <c r="U45" s="6"/>
      <c r="V45" s="15"/>
      <c r="W45" s="66"/>
      <c r="X45" s="66"/>
      <c r="Y45" s="66"/>
      <c r="AA45" s="6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s="16" customFormat="1" ht="17.25" hidden="1">
      <c r="A46" s="15"/>
      <c r="B46" s="87"/>
      <c r="C46" s="6"/>
      <c r="H46" s="6"/>
      <c r="O46" s="15"/>
      <c r="P46" s="6"/>
      <c r="Q46" s="6"/>
      <c r="S46" s="6"/>
      <c r="T46" s="6"/>
      <c r="U46" s="6"/>
      <c r="V46" s="15"/>
      <c r="W46" s="66"/>
      <c r="X46" s="66"/>
      <c r="Y46" s="66"/>
      <c r="AA46" s="6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s="16" customFormat="1" ht="17.25" hidden="1">
      <c r="A47" s="15"/>
      <c r="B47" s="87"/>
      <c r="C47" s="6"/>
      <c r="H47" s="6"/>
      <c r="O47" s="15"/>
      <c r="P47" s="6"/>
      <c r="Q47" s="6"/>
      <c r="S47" s="6"/>
      <c r="T47" s="6"/>
      <c r="U47" s="6"/>
      <c r="V47" s="15"/>
      <c r="W47" s="66"/>
      <c r="X47" s="66"/>
      <c r="Y47" s="66"/>
      <c r="AA47" s="6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s="16" customFormat="1" ht="17.25" hidden="1">
      <c r="A48" s="15"/>
      <c r="B48" s="87"/>
      <c r="C48" s="6"/>
      <c r="H48" s="6"/>
      <c r="O48" s="15"/>
      <c r="P48" s="6"/>
      <c r="Q48" s="6"/>
      <c r="S48" s="6"/>
      <c r="T48" s="6"/>
      <c r="U48" s="6"/>
      <c r="V48" s="15"/>
      <c r="W48" s="66"/>
      <c r="X48" s="66"/>
      <c r="Y48" s="66"/>
      <c r="AA48" s="6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s="16" customFormat="1" ht="17.25" hidden="1">
      <c r="A49" s="15"/>
      <c r="B49" s="87"/>
      <c r="C49" s="6"/>
      <c r="H49" s="6"/>
      <c r="O49" s="15"/>
      <c r="P49" s="6"/>
      <c r="Q49" s="6"/>
      <c r="S49" s="6"/>
      <c r="T49" s="6"/>
      <c r="U49" s="6"/>
      <c r="V49" s="15"/>
      <c r="W49" s="66"/>
      <c r="X49" s="66"/>
      <c r="Y49" s="66"/>
      <c r="AA49" s="6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s="16" customFormat="1" ht="17.25" hidden="1">
      <c r="A50" s="15"/>
      <c r="B50" s="87"/>
      <c r="C50" s="6"/>
      <c r="H50" s="6"/>
      <c r="O50" s="15"/>
      <c r="P50" s="6"/>
      <c r="Q50" s="6"/>
      <c r="S50" s="6"/>
      <c r="T50" s="6"/>
      <c r="U50" s="6"/>
      <c r="V50" s="15"/>
      <c r="W50" s="66"/>
      <c r="X50" s="66"/>
      <c r="Y50" s="66"/>
      <c r="AA50" s="6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s="16" customFormat="1" ht="17.25">
      <c r="A51" s="15"/>
      <c r="B51" s="87"/>
      <c r="C51" s="6"/>
      <c r="H51" s="6"/>
      <c r="O51" s="15"/>
      <c r="P51" s="6"/>
      <c r="Q51" s="6"/>
      <c r="S51" s="6"/>
      <c r="T51" s="6"/>
      <c r="U51" s="6"/>
      <c r="V51" s="15"/>
      <c r="W51" s="66"/>
      <c r="X51" s="66"/>
      <c r="Y51" s="66"/>
      <c r="AA51" s="6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40" s="94" customFormat="1" ht="17.25">
      <c r="A52" s="88"/>
      <c r="B52" s="89"/>
      <c r="C52" s="90"/>
      <c r="D52" s="90"/>
      <c r="E52" s="90"/>
      <c r="F52" s="90"/>
      <c r="G52" s="90"/>
      <c r="H52" s="90"/>
      <c r="I52" s="91"/>
      <c r="J52" s="90"/>
      <c r="K52" s="90"/>
      <c r="L52" s="90"/>
      <c r="M52" s="90"/>
      <c r="N52" s="90"/>
      <c r="O52" s="88"/>
      <c r="P52" s="90"/>
      <c r="Q52" s="90"/>
      <c r="R52" s="90"/>
      <c r="S52" s="90"/>
      <c r="T52" s="92"/>
      <c r="U52" s="92"/>
      <c r="V52" s="89"/>
      <c r="W52" s="89"/>
      <c r="X52" s="89"/>
      <c r="Y52" s="89"/>
      <c r="Z52" s="90"/>
      <c r="AA52" s="88"/>
      <c r="AB52" s="21"/>
      <c r="AC52" s="88"/>
      <c r="AD52" s="89"/>
      <c r="AE52" s="89"/>
      <c r="AF52" s="89"/>
      <c r="AG52" s="15"/>
      <c r="AH52" s="15"/>
      <c r="AI52" s="15"/>
      <c r="AJ52" s="15"/>
      <c r="AK52" s="15"/>
      <c r="AL52" s="16"/>
      <c r="AM52" s="16"/>
      <c r="AN52" s="93"/>
    </row>
    <row r="53" spans="1:40" s="94" customFormat="1" ht="18" thickBot="1">
      <c r="A53" s="95"/>
      <c r="B53" s="95"/>
      <c r="C53" s="301" t="s">
        <v>33</v>
      </c>
      <c r="D53" s="301"/>
      <c r="E53" s="301"/>
      <c r="F53" s="301"/>
      <c r="G53" s="301"/>
      <c r="H53" s="96" t="s">
        <v>7</v>
      </c>
      <c r="I53" s="300" t="s">
        <v>32</v>
      </c>
      <c r="J53" s="300"/>
      <c r="K53" s="300"/>
      <c r="L53" s="300"/>
      <c r="M53" s="300"/>
      <c r="N53" s="300"/>
      <c r="O53" s="300"/>
      <c r="P53" s="97"/>
      <c r="Q53" s="98"/>
      <c r="R53" s="99"/>
      <c r="S53" s="99"/>
      <c r="T53" s="100"/>
      <c r="U53" s="101"/>
      <c r="V53" s="102"/>
      <c r="W53" s="103"/>
      <c r="X53" s="103"/>
      <c r="Y53" s="103"/>
      <c r="Z53" s="99"/>
      <c r="AA53" s="104"/>
      <c r="AB53" s="22"/>
      <c r="AC53" s="104"/>
      <c r="AD53" s="103"/>
      <c r="AE53" s="103"/>
      <c r="AF53" s="103" t="s">
        <v>27</v>
      </c>
      <c r="AG53" s="15"/>
      <c r="AH53" s="15"/>
      <c r="AI53" s="15"/>
      <c r="AJ53" s="15"/>
      <c r="AK53" s="15"/>
      <c r="AL53" s="16"/>
      <c r="AM53" s="16"/>
      <c r="AN53" s="93"/>
    </row>
    <row r="54" spans="1:40" s="113" customFormat="1" ht="18" thickTop="1">
      <c r="A54" s="105"/>
      <c r="B54" s="106"/>
      <c r="C54" s="107" t="s">
        <v>50</v>
      </c>
      <c r="D54" s="107"/>
      <c r="E54" s="107"/>
      <c r="F54" s="107"/>
      <c r="G54" s="107"/>
      <c r="H54" s="107"/>
      <c r="I54" s="108" t="s">
        <v>57</v>
      </c>
      <c r="J54" s="109"/>
      <c r="K54" s="109"/>
      <c r="L54" s="110"/>
      <c r="M54" s="111"/>
      <c r="N54" s="111"/>
      <c r="O54" s="112"/>
      <c r="P54" s="111"/>
      <c r="Q54" s="111"/>
      <c r="R54" s="111"/>
      <c r="S54" s="111"/>
      <c r="T54" s="111"/>
      <c r="U54" s="111"/>
      <c r="V54" s="112"/>
      <c r="W54" s="112"/>
      <c r="X54" s="112"/>
      <c r="Y54" s="112"/>
      <c r="AA54" s="114"/>
      <c r="AB54" s="15"/>
      <c r="AC54" s="114"/>
      <c r="AD54" s="112"/>
      <c r="AE54" s="112"/>
      <c r="AF54" s="112"/>
      <c r="AG54" s="15"/>
      <c r="AH54" s="15"/>
      <c r="AI54" s="15"/>
      <c r="AJ54" s="15"/>
      <c r="AK54" s="15"/>
      <c r="AL54" s="16"/>
      <c r="AM54" s="16"/>
      <c r="AN54" s="111"/>
    </row>
    <row r="55" spans="2:34" s="115" customFormat="1" ht="17.25">
      <c r="B55" s="123"/>
      <c r="C55" s="122" t="s">
        <v>91</v>
      </c>
      <c r="E55" s="118"/>
      <c r="G55" s="255" t="s">
        <v>113</v>
      </c>
      <c r="H55" s="257"/>
      <c r="I55" s="108" t="s">
        <v>115</v>
      </c>
      <c r="K55" s="118"/>
      <c r="L55" s="118"/>
      <c r="M55" s="118"/>
      <c r="N55" s="255"/>
      <c r="O55" s="122"/>
      <c r="P55" s="128"/>
      <c r="Q55" s="119"/>
      <c r="W55" s="123"/>
      <c r="X55" s="123"/>
      <c r="Y55" s="123"/>
      <c r="AC55" s="168"/>
      <c r="AH55" s="111"/>
    </row>
    <row r="56" spans="2:29" s="115" customFormat="1" ht="17.25">
      <c r="B56" s="123"/>
      <c r="C56" s="122" t="s">
        <v>104</v>
      </c>
      <c r="E56" s="118"/>
      <c r="G56" s="255" t="s">
        <v>108</v>
      </c>
      <c r="H56" s="257"/>
      <c r="I56" s="108" t="s">
        <v>118</v>
      </c>
      <c r="K56" s="118"/>
      <c r="M56" s="118"/>
      <c r="N56" s="116"/>
      <c r="P56" s="118"/>
      <c r="Q56" s="119"/>
      <c r="W56" s="123"/>
      <c r="X56" s="123"/>
      <c r="Y56" s="123"/>
      <c r="AC56" s="168"/>
    </row>
    <row r="57" spans="2:29" s="115" customFormat="1" ht="17.25">
      <c r="B57" s="123"/>
      <c r="C57" s="122" t="s">
        <v>95</v>
      </c>
      <c r="E57" s="118"/>
      <c r="G57" s="255" t="s">
        <v>113</v>
      </c>
      <c r="H57" s="257"/>
      <c r="I57" s="108" t="s">
        <v>115</v>
      </c>
      <c r="J57" s="118"/>
      <c r="N57" s="125"/>
      <c r="Q57" s="130"/>
      <c r="W57" s="123"/>
      <c r="X57" s="123"/>
      <c r="Y57" s="123"/>
      <c r="AC57" s="168"/>
    </row>
    <row r="58" spans="2:29" s="115" customFormat="1" ht="17.25">
      <c r="B58" s="123"/>
      <c r="C58" s="118" t="s">
        <v>99</v>
      </c>
      <c r="E58" s="118"/>
      <c r="G58" s="255" t="s">
        <v>108</v>
      </c>
      <c r="H58" s="257"/>
      <c r="I58" s="108" t="s">
        <v>116</v>
      </c>
      <c r="J58" s="118"/>
      <c r="K58" s="118"/>
      <c r="L58" s="118"/>
      <c r="M58" s="118"/>
      <c r="N58" s="255"/>
      <c r="O58" s="122"/>
      <c r="P58" s="128"/>
      <c r="Q58" s="119"/>
      <c r="W58" s="123"/>
      <c r="X58" s="123"/>
      <c r="Y58" s="123"/>
      <c r="AC58" s="168"/>
    </row>
    <row r="59" spans="2:29" s="115" customFormat="1" ht="17.25">
      <c r="B59" s="123"/>
      <c r="C59" s="122" t="s">
        <v>101</v>
      </c>
      <c r="E59" s="118"/>
      <c r="G59" s="255" t="s">
        <v>109</v>
      </c>
      <c r="H59" s="257"/>
      <c r="I59" s="108" t="s">
        <v>116</v>
      </c>
      <c r="K59" s="118"/>
      <c r="M59" s="118"/>
      <c r="N59" s="116"/>
      <c r="P59" s="118"/>
      <c r="Q59" s="119"/>
      <c r="W59" s="123"/>
      <c r="X59" s="123"/>
      <c r="Y59" s="123"/>
      <c r="AC59" s="168"/>
    </row>
    <row r="60" spans="2:29" s="115" customFormat="1" ht="17.25">
      <c r="B60" s="123"/>
      <c r="C60" s="122" t="s">
        <v>85</v>
      </c>
      <c r="E60" s="118"/>
      <c r="G60" s="255" t="s">
        <v>109</v>
      </c>
      <c r="H60" s="257"/>
      <c r="I60" s="108" t="s">
        <v>115</v>
      </c>
      <c r="K60" s="118"/>
      <c r="M60" s="118"/>
      <c r="N60" s="116"/>
      <c r="P60" s="118"/>
      <c r="Q60" s="119"/>
      <c r="W60" s="123"/>
      <c r="X60" s="123"/>
      <c r="Y60" s="123"/>
      <c r="AC60" s="168"/>
    </row>
    <row r="61" spans="2:29" s="115" customFormat="1" ht="17.25">
      <c r="B61" s="123"/>
      <c r="C61" s="122" t="s">
        <v>88</v>
      </c>
      <c r="E61" s="118"/>
      <c r="G61" s="255" t="s">
        <v>111</v>
      </c>
      <c r="H61" s="257"/>
      <c r="I61" s="108" t="s">
        <v>115</v>
      </c>
      <c r="J61" s="118"/>
      <c r="K61" s="130"/>
      <c r="L61" s="122"/>
      <c r="M61" s="122"/>
      <c r="N61" s="117"/>
      <c r="P61" s="122"/>
      <c r="Q61" s="130"/>
      <c r="W61" s="123"/>
      <c r="X61" s="123"/>
      <c r="Y61" s="123"/>
      <c r="AC61" s="168"/>
    </row>
    <row r="62" spans="1:40" s="113" customFormat="1" ht="17.25">
      <c r="A62" s="107"/>
      <c r="B62" s="110"/>
      <c r="C62" s="129" t="s">
        <v>96</v>
      </c>
      <c r="D62" s="115"/>
      <c r="E62" s="118"/>
      <c r="F62" s="115"/>
      <c r="G62" s="255" t="s">
        <v>111</v>
      </c>
      <c r="H62" s="257"/>
      <c r="I62" s="108" t="s">
        <v>116</v>
      </c>
      <c r="J62" s="115"/>
      <c r="K62" s="109"/>
      <c r="L62" s="110"/>
      <c r="M62" s="111"/>
      <c r="N62" s="112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AB62" s="6"/>
      <c r="AD62" s="111"/>
      <c r="AE62" s="111"/>
      <c r="AF62" s="111"/>
      <c r="AG62" s="93"/>
      <c r="AH62" s="93"/>
      <c r="AI62" s="93"/>
      <c r="AJ62" s="93"/>
      <c r="AK62" s="93"/>
      <c r="AL62" s="93"/>
      <c r="AM62" s="93"/>
      <c r="AN62" s="111"/>
    </row>
    <row r="63" spans="2:29" s="115" customFormat="1" ht="17.25">
      <c r="B63" s="123"/>
      <c r="C63" s="129" t="s">
        <v>105</v>
      </c>
      <c r="E63" s="118"/>
      <c r="G63" s="255" t="s">
        <v>108</v>
      </c>
      <c r="H63" s="257"/>
      <c r="I63" s="108" t="s">
        <v>118</v>
      </c>
      <c r="K63" s="118"/>
      <c r="M63" s="118"/>
      <c r="N63" s="116"/>
      <c r="P63" s="118"/>
      <c r="Q63" s="119"/>
      <c r="W63" s="123"/>
      <c r="X63" s="123"/>
      <c r="Y63" s="123"/>
      <c r="AC63" s="168"/>
    </row>
    <row r="64" spans="2:29" s="115" customFormat="1" ht="17.25">
      <c r="B64" s="123"/>
      <c r="C64" s="122" t="s">
        <v>87</v>
      </c>
      <c r="E64" s="118"/>
      <c r="G64" s="255" t="s">
        <v>110</v>
      </c>
      <c r="H64" s="257"/>
      <c r="I64" s="108" t="s">
        <v>115</v>
      </c>
      <c r="K64" s="118"/>
      <c r="M64" s="118"/>
      <c r="N64" s="116"/>
      <c r="P64" s="118"/>
      <c r="Q64" s="119"/>
      <c r="W64" s="123"/>
      <c r="X64" s="123"/>
      <c r="Y64" s="123"/>
      <c r="AC64" s="168"/>
    </row>
    <row r="65" spans="2:29" s="115" customFormat="1" ht="17.25">
      <c r="B65" s="123"/>
      <c r="C65" s="122" t="s">
        <v>106</v>
      </c>
      <c r="E65" s="118"/>
      <c r="G65" s="255" t="s">
        <v>108</v>
      </c>
      <c r="H65" s="257"/>
      <c r="I65" s="108" t="s">
        <v>118</v>
      </c>
      <c r="J65" s="118"/>
      <c r="N65" s="125"/>
      <c r="Q65" s="130"/>
      <c r="W65" s="123"/>
      <c r="X65" s="123"/>
      <c r="Y65" s="123"/>
      <c r="AC65" s="168"/>
    </row>
    <row r="66" spans="1:39" s="113" customFormat="1" ht="17.25">
      <c r="A66" s="118"/>
      <c r="B66" s="122"/>
      <c r="C66" s="122" t="s">
        <v>98</v>
      </c>
      <c r="D66" s="115"/>
      <c r="E66" s="118"/>
      <c r="F66" s="115"/>
      <c r="G66" s="255" t="s">
        <v>111</v>
      </c>
      <c r="H66" s="257"/>
      <c r="I66" s="108" t="s">
        <v>116</v>
      </c>
      <c r="J66" s="115"/>
      <c r="K66" s="118"/>
      <c r="L66" s="115"/>
      <c r="M66" s="118"/>
      <c r="N66" s="116"/>
      <c r="O66" s="115"/>
      <c r="P66" s="118"/>
      <c r="Q66" s="119"/>
      <c r="R66" s="120"/>
      <c r="T66" s="111"/>
      <c r="U66" s="121"/>
      <c r="V66" s="121"/>
      <c r="W66" s="111"/>
      <c r="X66" s="111"/>
      <c r="Y66" s="111"/>
      <c r="AB66" s="6"/>
      <c r="AD66" s="111"/>
      <c r="AE66" s="111"/>
      <c r="AG66" s="111"/>
      <c r="AH66" s="111"/>
      <c r="AI66" s="111"/>
      <c r="AJ66" s="111"/>
      <c r="AK66" s="111"/>
      <c r="AL66" s="111"/>
      <c r="AM66" s="111"/>
    </row>
    <row r="67" spans="2:29" s="115" customFormat="1" ht="17.25">
      <c r="B67" s="123"/>
      <c r="C67" s="122" t="s">
        <v>93</v>
      </c>
      <c r="E67" s="118"/>
      <c r="G67" s="255" t="s">
        <v>113</v>
      </c>
      <c r="H67" s="257"/>
      <c r="I67" s="108" t="s">
        <v>115</v>
      </c>
      <c r="K67" s="118"/>
      <c r="M67" s="118"/>
      <c r="N67" s="116"/>
      <c r="P67" s="118"/>
      <c r="Q67" s="119"/>
      <c r="W67" s="123"/>
      <c r="X67" s="123"/>
      <c r="Y67" s="123"/>
      <c r="AC67" s="168"/>
    </row>
    <row r="68" spans="2:29" s="115" customFormat="1" ht="17.25">
      <c r="B68" s="123"/>
      <c r="C68" s="122" t="s">
        <v>86</v>
      </c>
      <c r="E68" s="118"/>
      <c r="G68" s="255" t="s">
        <v>109</v>
      </c>
      <c r="H68" s="257"/>
      <c r="I68" s="108" t="s">
        <v>115</v>
      </c>
      <c r="J68" s="118"/>
      <c r="N68" s="125"/>
      <c r="Q68" s="130"/>
      <c r="W68" s="123"/>
      <c r="X68" s="123"/>
      <c r="Y68" s="123"/>
      <c r="AC68" s="168"/>
    </row>
    <row r="69" spans="2:29" s="115" customFormat="1" ht="17.25">
      <c r="B69" s="123"/>
      <c r="C69" s="129" t="s">
        <v>90</v>
      </c>
      <c r="D69" s="113"/>
      <c r="E69" s="107"/>
      <c r="F69" s="113"/>
      <c r="G69" s="220" t="s">
        <v>112</v>
      </c>
      <c r="H69" s="256"/>
      <c r="I69" s="108" t="s">
        <v>115</v>
      </c>
      <c r="K69" s="118"/>
      <c r="M69" s="118"/>
      <c r="N69" s="116"/>
      <c r="P69" s="118"/>
      <c r="Q69" s="119"/>
      <c r="W69" s="123"/>
      <c r="X69" s="123"/>
      <c r="Y69" s="123"/>
      <c r="AC69" s="168"/>
    </row>
    <row r="70" spans="2:29" s="115" customFormat="1" ht="17.25">
      <c r="B70" s="123"/>
      <c r="C70" s="122" t="s">
        <v>89</v>
      </c>
      <c r="E70" s="118"/>
      <c r="G70" s="255" t="s">
        <v>110</v>
      </c>
      <c r="H70" s="257"/>
      <c r="I70" s="108" t="s">
        <v>115</v>
      </c>
      <c r="K70" s="118"/>
      <c r="M70" s="118"/>
      <c r="N70" s="116"/>
      <c r="P70" s="118"/>
      <c r="Q70" s="119"/>
      <c r="W70" s="123"/>
      <c r="X70" s="123"/>
      <c r="Y70" s="123"/>
      <c r="AC70" s="168"/>
    </row>
    <row r="71" spans="2:29" s="115" customFormat="1" ht="17.25">
      <c r="B71" s="123"/>
      <c r="C71" s="122" t="s">
        <v>100</v>
      </c>
      <c r="D71" s="113"/>
      <c r="E71" s="118"/>
      <c r="F71" s="113"/>
      <c r="G71" s="255" t="s">
        <v>114</v>
      </c>
      <c r="H71" s="257"/>
      <c r="I71" s="108" t="s">
        <v>116</v>
      </c>
      <c r="K71" s="118"/>
      <c r="M71" s="118"/>
      <c r="N71" s="116"/>
      <c r="P71" s="118"/>
      <c r="Q71" s="119"/>
      <c r="W71" s="123"/>
      <c r="X71" s="123"/>
      <c r="Y71" s="123"/>
      <c r="AC71" s="168"/>
    </row>
    <row r="72" spans="2:29" s="115" customFormat="1" ht="17.25">
      <c r="B72" s="123"/>
      <c r="C72" s="122" t="s">
        <v>92</v>
      </c>
      <c r="E72" s="118"/>
      <c r="G72" s="255" t="s">
        <v>113</v>
      </c>
      <c r="H72" s="257"/>
      <c r="I72" s="108" t="s">
        <v>115</v>
      </c>
      <c r="K72" s="109"/>
      <c r="L72" s="110"/>
      <c r="M72" s="111"/>
      <c r="N72" s="112"/>
      <c r="O72" s="111"/>
      <c r="P72" s="111"/>
      <c r="Q72" s="119"/>
      <c r="W72" s="123"/>
      <c r="X72" s="123"/>
      <c r="Y72" s="123"/>
      <c r="AC72" s="168"/>
    </row>
    <row r="73" spans="2:39" s="115" customFormat="1" ht="17.25">
      <c r="B73" s="123"/>
      <c r="C73" s="122" t="s">
        <v>84</v>
      </c>
      <c r="E73" s="118"/>
      <c r="G73" s="255" t="s">
        <v>108</v>
      </c>
      <c r="H73" s="257"/>
      <c r="I73" s="108" t="s">
        <v>115</v>
      </c>
      <c r="K73" s="119"/>
      <c r="M73" s="122"/>
      <c r="N73" s="116"/>
      <c r="P73" s="118"/>
      <c r="Q73" s="119"/>
      <c r="W73" s="123"/>
      <c r="X73" s="123"/>
      <c r="Y73" s="123"/>
      <c r="AC73" s="168"/>
      <c r="AG73" s="111"/>
      <c r="AH73" s="111"/>
      <c r="AI73" s="111"/>
      <c r="AJ73" s="111"/>
      <c r="AK73" s="111"/>
      <c r="AL73" s="111"/>
      <c r="AM73" s="111"/>
    </row>
    <row r="74" spans="1:40" s="113" customFormat="1" ht="17.25">
      <c r="A74" s="107"/>
      <c r="B74" s="110"/>
      <c r="C74" s="122" t="s">
        <v>107</v>
      </c>
      <c r="D74" s="115"/>
      <c r="E74" s="118"/>
      <c r="F74" s="115"/>
      <c r="G74" s="255" t="s">
        <v>108</v>
      </c>
      <c r="H74" s="257"/>
      <c r="I74" s="108" t="s">
        <v>118</v>
      </c>
      <c r="J74" s="115"/>
      <c r="K74" s="109"/>
      <c r="L74" s="110"/>
      <c r="M74" s="111"/>
      <c r="N74" s="112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AB74" s="6"/>
      <c r="AD74" s="111"/>
      <c r="AE74" s="111"/>
      <c r="AF74" s="111"/>
      <c r="AG74" s="93"/>
      <c r="AH74" s="93"/>
      <c r="AI74" s="93"/>
      <c r="AJ74" s="93"/>
      <c r="AK74" s="93"/>
      <c r="AL74" s="93"/>
      <c r="AM74" s="93"/>
      <c r="AN74" s="111"/>
    </row>
    <row r="75" spans="2:29" s="115" customFormat="1" ht="17.25">
      <c r="B75" s="123"/>
      <c r="C75" s="118" t="s">
        <v>94</v>
      </c>
      <c r="E75" s="118"/>
      <c r="G75" s="255" t="s">
        <v>113</v>
      </c>
      <c r="H75" s="257"/>
      <c r="I75" s="108" t="s">
        <v>115</v>
      </c>
      <c r="J75" s="118"/>
      <c r="K75" s="118"/>
      <c r="L75" s="118"/>
      <c r="M75" s="118"/>
      <c r="N75" s="255"/>
      <c r="O75" s="122"/>
      <c r="P75" s="128"/>
      <c r="W75" s="123"/>
      <c r="X75" s="123"/>
      <c r="Y75" s="123"/>
      <c r="AC75" s="168"/>
    </row>
    <row r="76" spans="2:29" s="115" customFormat="1" ht="17.25">
      <c r="B76" s="123"/>
      <c r="C76" s="122" t="s">
        <v>97</v>
      </c>
      <c r="E76" s="118"/>
      <c r="G76" s="255" t="s">
        <v>111</v>
      </c>
      <c r="H76" s="257"/>
      <c r="I76" s="108" t="s">
        <v>116</v>
      </c>
      <c r="K76" s="118"/>
      <c r="M76" s="118"/>
      <c r="N76" s="116"/>
      <c r="P76" s="118"/>
      <c r="Q76" s="119"/>
      <c r="W76" s="123"/>
      <c r="X76" s="123"/>
      <c r="Y76" s="123"/>
      <c r="AC76" s="168"/>
    </row>
    <row r="77" spans="1:40" s="113" customFormat="1" ht="17.25">
      <c r="A77" s="107"/>
      <c r="B77" s="110"/>
      <c r="C77" s="122" t="s">
        <v>102</v>
      </c>
      <c r="D77" s="115"/>
      <c r="E77" s="118"/>
      <c r="F77" s="115"/>
      <c r="G77" s="255" t="s">
        <v>112</v>
      </c>
      <c r="H77" s="257"/>
      <c r="I77" s="108" t="s">
        <v>116</v>
      </c>
      <c r="J77" s="115"/>
      <c r="K77" s="115"/>
      <c r="L77" s="115"/>
      <c r="M77" s="115"/>
      <c r="N77" s="125"/>
      <c r="O77" s="115"/>
      <c r="P77" s="115"/>
      <c r="Q77" s="111"/>
      <c r="R77" s="111"/>
      <c r="S77" s="111"/>
      <c r="T77" s="111"/>
      <c r="U77" s="111"/>
      <c r="V77" s="111"/>
      <c r="W77" s="111"/>
      <c r="X77" s="111"/>
      <c r="Y77" s="111"/>
      <c r="AB77" s="6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</row>
    <row r="78" spans="2:29" s="115" customFormat="1" ht="17.25">
      <c r="B78" s="123"/>
      <c r="C78" s="122" t="s">
        <v>103</v>
      </c>
      <c r="E78" s="118"/>
      <c r="G78" s="255" t="s">
        <v>114</v>
      </c>
      <c r="H78" s="257"/>
      <c r="I78" s="108" t="s">
        <v>117</v>
      </c>
      <c r="K78" s="118"/>
      <c r="M78" s="118"/>
      <c r="N78" s="116"/>
      <c r="P78" s="118"/>
      <c r="Q78" s="119"/>
      <c r="W78" s="123"/>
      <c r="X78" s="123"/>
      <c r="Y78" s="123"/>
      <c r="AC78" s="168"/>
    </row>
    <row r="79" spans="1:39" s="115" customFormat="1" ht="17.25">
      <c r="A79" s="118"/>
      <c r="B79" s="122"/>
      <c r="C79" s="122"/>
      <c r="E79" s="118"/>
      <c r="G79" s="255"/>
      <c r="H79" s="257"/>
      <c r="I79" s="250"/>
      <c r="K79" s="118"/>
      <c r="M79" s="122"/>
      <c r="N79" s="116"/>
      <c r="P79" s="118"/>
      <c r="Q79" s="119"/>
      <c r="W79" s="123"/>
      <c r="X79" s="123"/>
      <c r="Y79" s="123"/>
      <c r="AC79" s="168"/>
      <c r="AG79" s="111"/>
      <c r="AH79" s="111"/>
      <c r="AI79" s="111"/>
      <c r="AJ79" s="111"/>
      <c r="AK79" s="111"/>
      <c r="AL79" s="111"/>
      <c r="AM79" s="111"/>
    </row>
    <row r="80" spans="1:39" s="115" customFormat="1" ht="17.25">
      <c r="A80" s="118"/>
      <c r="B80" s="122"/>
      <c r="C80" s="122"/>
      <c r="E80" s="118"/>
      <c r="G80" s="255"/>
      <c r="H80" s="257"/>
      <c r="I80" s="250"/>
      <c r="K80" s="118"/>
      <c r="M80" s="122"/>
      <c r="N80" s="116"/>
      <c r="P80" s="118"/>
      <c r="Q80" s="119"/>
      <c r="W80" s="123"/>
      <c r="X80" s="123"/>
      <c r="Y80" s="123"/>
      <c r="AC80" s="168"/>
      <c r="AG80" s="111"/>
      <c r="AH80" s="111"/>
      <c r="AI80" s="111"/>
      <c r="AJ80" s="111"/>
      <c r="AK80" s="111"/>
      <c r="AL80" s="111"/>
      <c r="AM80" s="111"/>
    </row>
    <row r="81" spans="2:34" s="115" customFormat="1" ht="17.25">
      <c r="B81" s="123"/>
      <c r="C81" s="122"/>
      <c r="E81" s="118"/>
      <c r="G81" s="255"/>
      <c r="H81" s="257"/>
      <c r="I81" s="251"/>
      <c r="K81" s="118"/>
      <c r="L81" s="118"/>
      <c r="M81" s="118"/>
      <c r="N81" s="255"/>
      <c r="O81" s="122"/>
      <c r="P81" s="128"/>
      <c r="Q81" s="119"/>
      <c r="W81" s="123"/>
      <c r="X81" s="123"/>
      <c r="Y81" s="123"/>
      <c r="AC81" s="168"/>
      <c r="AH81" s="111"/>
    </row>
    <row r="82" spans="2:39" s="115" customFormat="1" ht="17.25">
      <c r="B82" s="123"/>
      <c r="C82" s="122"/>
      <c r="E82" s="118"/>
      <c r="G82" s="255"/>
      <c r="H82" s="257"/>
      <c r="I82" s="250"/>
      <c r="K82" s="119"/>
      <c r="M82" s="122"/>
      <c r="N82" s="116"/>
      <c r="P82" s="118"/>
      <c r="Q82" s="119"/>
      <c r="W82" s="123"/>
      <c r="X82" s="123"/>
      <c r="Y82" s="123"/>
      <c r="AC82" s="168"/>
      <c r="AG82" s="111"/>
      <c r="AI82" s="111"/>
      <c r="AJ82" s="111"/>
      <c r="AK82" s="111"/>
      <c r="AL82" s="113"/>
      <c r="AM82" s="113"/>
    </row>
    <row r="83" spans="2:29" s="115" customFormat="1" ht="17.25">
      <c r="B83" s="123"/>
      <c r="C83" s="122"/>
      <c r="E83" s="118"/>
      <c r="G83" s="255"/>
      <c r="H83" s="257"/>
      <c r="I83" s="252"/>
      <c r="K83" s="118"/>
      <c r="M83" s="118"/>
      <c r="N83" s="116"/>
      <c r="P83" s="118"/>
      <c r="W83" s="123"/>
      <c r="X83" s="123"/>
      <c r="Y83" s="123"/>
      <c r="AC83" s="168"/>
    </row>
    <row r="84" spans="1:40" s="113" customFormat="1" ht="17.25">
      <c r="A84" s="107"/>
      <c r="B84" s="110"/>
      <c r="C84" s="107"/>
      <c r="D84" s="107"/>
      <c r="E84" s="107"/>
      <c r="F84" s="107"/>
      <c r="G84" s="220"/>
      <c r="H84" s="256"/>
      <c r="I84" s="249"/>
      <c r="J84" s="109"/>
      <c r="K84" s="109"/>
      <c r="L84" s="110"/>
      <c r="M84" s="111"/>
      <c r="N84" s="112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AB84" s="6"/>
      <c r="AD84" s="111"/>
      <c r="AE84" s="111"/>
      <c r="AF84" s="111"/>
      <c r="AG84" s="6"/>
      <c r="AH84" s="6"/>
      <c r="AI84" s="6"/>
      <c r="AJ84" s="6"/>
      <c r="AK84" s="6"/>
      <c r="AL84" s="6"/>
      <c r="AM84" s="6"/>
      <c r="AN84" s="111"/>
    </row>
    <row r="85" spans="2:29" s="115" customFormat="1" ht="17.25">
      <c r="B85" s="123"/>
      <c r="C85" s="129"/>
      <c r="E85" s="118"/>
      <c r="G85" s="255"/>
      <c r="H85" s="257"/>
      <c r="I85" s="252"/>
      <c r="K85" s="118"/>
      <c r="M85" s="118"/>
      <c r="N85" s="116"/>
      <c r="P85" s="118"/>
      <c r="Q85" s="119"/>
      <c r="W85" s="123"/>
      <c r="X85" s="123"/>
      <c r="Y85" s="123"/>
      <c r="AC85" s="168"/>
    </row>
    <row r="86" spans="2:29" s="115" customFormat="1" ht="17.25">
      <c r="B86" s="123"/>
      <c r="C86" s="122"/>
      <c r="E86" s="118"/>
      <c r="G86" s="255"/>
      <c r="H86" s="257"/>
      <c r="I86" s="252"/>
      <c r="K86" s="118"/>
      <c r="M86" s="118"/>
      <c r="N86" s="116"/>
      <c r="P86" s="118"/>
      <c r="Q86" s="119"/>
      <c r="W86" s="123"/>
      <c r="X86" s="123"/>
      <c r="Y86" s="123"/>
      <c r="AC86" s="168"/>
    </row>
    <row r="87" spans="2:29" s="115" customFormat="1" ht="17.25">
      <c r="B87" s="123"/>
      <c r="C87" s="122"/>
      <c r="E87" s="118"/>
      <c r="G87" s="255"/>
      <c r="H87" s="257"/>
      <c r="I87" s="250"/>
      <c r="J87" s="118"/>
      <c r="K87" s="118"/>
      <c r="M87" s="118"/>
      <c r="N87" s="116"/>
      <c r="P87" s="118"/>
      <c r="Q87" s="119"/>
      <c r="W87" s="123"/>
      <c r="X87" s="123"/>
      <c r="Y87" s="123"/>
      <c r="AC87" s="168"/>
    </row>
    <row r="88" spans="2:29" s="115" customFormat="1" ht="17.25">
      <c r="B88" s="123"/>
      <c r="C88" s="122"/>
      <c r="E88" s="118"/>
      <c r="G88" s="255"/>
      <c r="H88" s="257"/>
      <c r="I88" s="251"/>
      <c r="K88" s="118"/>
      <c r="M88" s="118"/>
      <c r="N88" s="116"/>
      <c r="P88" s="118"/>
      <c r="Q88" s="119"/>
      <c r="W88" s="123"/>
      <c r="X88" s="123"/>
      <c r="Y88" s="123"/>
      <c r="AC88" s="168"/>
    </row>
    <row r="89" spans="2:29" s="115" customFormat="1" ht="17.25">
      <c r="B89" s="123"/>
      <c r="C89" s="129"/>
      <c r="D89" s="113"/>
      <c r="E89" s="107"/>
      <c r="F89" s="113"/>
      <c r="G89" s="220"/>
      <c r="H89" s="256"/>
      <c r="I89" s="252"/>
      <c r="K89" s="118"/>
      <c r="M89" s="118"/>
      <c r="N89" s="116"/>
      <c r="P89" s="118"/>
      <c r="Q89" s="119"/>
      <c r="W89" s="123"/>
      <c r="X89" s="123"/>
      <c r="Y89" s="123"/>
      <c r="AC89" s="168"/>
    </row>
    <row r="90" spans="2:29" s="115" customFormat="1" ht="17.25">
      <c r="B90" s="123"/>
      <c r="C90" s="122"/>
      <c r="D90" s="113"/>
      <c r="E90" s="118"/>
      <c r="F90" s="113"/>
      <c r="G90" s="255"/>
      <c r="H90" s="257"/>
      <c r="I90" s="252"/>
      <c r="K90" s="118"/>
      <c r="M90" s="118"/>
      <c r="N90" s="116"/>
      <c r="P90" s="118"/>
      <c r="Q90" s="119"/>
      <c r="W90" s="123"/>
      <c r="X90" s="123"/>
      <c r="Y90" s="123"/>
      <c r="AC90" s="168"/>
    </row>
    <row r="91" spans="2:29" s="115" customFormat="1" ht="17.25">
      <c r="B91" s="123"/>
      <c r="C91" s="129"/>
      <c r="E91" s="118"/>
      <c r="G91" s="255"/>
      <c r="H91" s="257"/>
      <c r="I91" s="252"/>
      <c r="K91" s="118"/>
      <c r="M91" s="118"/>
      <c r="N91" s="116"/>
      <c r="P91" s="118"/>
      <c r="Q91" s="130"/>
      <c r="W91" s="123"/>
      <c r="X91" s="123"/>
      <c r="Y91" s="123"/>
      <c r="AC91" s="168"/>
    </row>
    <row r="92" spans="2:29" s="115" customFormat="1" ht="17.25">
      <c r="B92" s="123"/>
      <c r="C92" s="122"/>
      <c r="E92" s="118"/>
      <c r="G92" s="255"/>
      <c r="H92" s="118"/>
      <c r="I92" s="253"/>
      <c r="K92" s="118"/>
      <c r="M92" s="118"/>
      <c r="N92" s="116"/>
      <c r="P92" s="118"/>
      <c r="Q92" s="119"/>
      <c r="W92" s="123"/>
      <c r="X92" s="123"/>
      <c r="Y92" s="123"/>
      <c r="AC92" s="168"/>
    </row>
    <row r="93" spans="2:29" s="115" customFormat="1" ht="17.25">
      <c r="B93" s="123"/>
      <c r="C93" s="122"/>
      <c r="E93" s="118"/>
      <c r="G93" s="255"/>
      <c r="H93" s="118"/>
      <c r="I93" s="254"/>
      <c r="J93" s="118"/>
      <c r="K93" s="118"/>
      <c r="L93" s="122"/>
      <c r="M93" s="122"/>
      <c r="N93" s="255"/>
      <c r="O93" s="122"/>
      <c r="P93" s="128"/>
      <c r="Q93" s="119"/>
      <c r="W93" s="123"/>
      <c r="X93" s="123"/>
      <c r="Y93" s="123"/>
      <c r="AC93" s="168"/>
    </row>
    <row r="94" spans="2:29" s="115" customFormat="1" ht="17.25">
      <c r="B94" s="123"/>
      <c r="C94" s="122"/>
      <c r="E94" s="118"/>
      <c r="G94" s="255"/>
      <c r="H94" s="118"/>
      <c r="I94" s="254"/>
      <c r="J94" s="118"/>
      <c r="K94" s="118"/>
      <c r="L94" s="118"/>
      <c r="M94" s="118"/>
      <c r="N94" s="255"/>
      <c r="O94" s="122"/>
      <c r="P94" s="128"/>
      <c r="Q94" s="119"/>
      <c r="W94" s="123"/>
      <c r="X94" s="123"/>
      <c r="Y94" s="123"/>
      <c r="AC94" s="168"/>
    </row>
    <row r="95" spans="2:29" s="115" customFormat="1" ht="17.25">
      <c r="B95" s="123"/>
      <c r="C95" s="122"/>
      <c r="D95" s="118"/>
      <c r="E95" s="118"/>
      <c r="F95" s="118"/>
      <c r="G95" s="255"/>
      <c r="H95" s="122"/>
      <c r="I95" s="254"/>
      <c r="J95" s="129"/>
      <c r="N95" s="125"/>
      <c r="P95" s="128"/>
      <c r="Q95" s="119"/>
      <c r="W95" s="123"/>
      <c r="X95" s="123"/>
      <c r="Y95" s="123"/>
      <c r="AC95" s="168"/>
    </row>
    <row r="96" spans="2:29" s="115" customFormat="1" ht="17.25">
      <c r="B96" s="123"/>
      <c r="C96" s="118"/>
      <c r="E96" s="118"/>
      <c r="G96" s="255"/>
      <c r="H96" s="118"/>
      <c r="I96" s="254"/>
      <c r="J96" s="118"/>
      <c r="N96" s="125"/>
      <c r="Q96" s="119"/>
      <c r="W96" s="123"/>
      <c r="X96" s="123"/>
      <c r="Y96" s="123"/>
      <c r="AC96" s="168"/>
    </row>
    <row r="97" spans="2:29" s="115" customFormat="1" ht="17.25">
      <c r="B97" s="123"/>
      <c r="C97" s="129"/>
      <c r="E97" s="118"/>
      <c r="G97" s="255"/>
      <c r="H97" s="118"/>
      <c r="I97" s="253"/>
      <c r="K97" s="118"/>
      <c r="M97" s="118"/>
      <c r="N97" s="116"/>
      <c r="P97" s="118"/>
      <c r="Q97" s="119"/>
      <c r="W97" s="123"/>
      <c r="X97" s="123"/>
      <c r="Y97" s="123"/>
      <c r="AC97" s="168"/>
    </row>
    <row r="98" spans="2:29" s="115" customFormat="1" ht="17.25">
      <c r="B98" s="123"/>
      <c r="C98" s="122"/>
      <c r="E98" s="118"/>
      <c r="G98" s="255"/>
      <c r="H98" s="118"/>
      <c r="I98" s="252"/>
      <c r="K98" s="119"/>
      <c r="M98" s="122"/>
      <c r="N98" s="116"/>
      <c r="P98" s="118"/>
      <c r="Q98" s="119"/>
      <c r="W98" s="123"/>
      <c r="X98" s="123"/>
      <c r="Y98" s="123"/>
      <c r="AC98" s="168"/>
    </row>
    <row r="99" spans="2:29" s="115" customFormat="1" ht="17.25">
      <c r="B99" s="123"/>
      <c r="C99" s="122"/>
      <c r="E99" s="118"/>
      <c r="G99" s="255"/>
      <c r="H99" s="118"/>
      <c r="I99" s="252"/>
      <c r="K99" s="118"/>
      <c r="M99" s="122"/>
      <c r="N99" s="116"/>
      <c r="P99" s="118"/>
      <c r="Q99" s="119"/>
      <c r="W99" s="123"/>
      <c r="X99" s="123"/>
      <c r="Y99" s="123"/>
      <c r="AC99" s="168"/>
    </row>
    <row r="100" spans="2:29" s="115" customFormat="1" ht="17.25">
      <c r="B100" s="123"/>
      <c r="C100" s="122"/>
      <c r="E100" s="118"/>
      <c r="G100" s="255"/>
      <c r="H100" s="118"/>
      <c r="I100" s="252"/>
      <c r="K100" s="118"/>
      <c r="M100" s="122"/>
      <c r="N100" s="116"/>
      <c r="P100" s="118"/>
      <c r="Q100" s="119"/>
      <c r="W100" s="123"/>
      <c r="X100" s="123"/>
      <c r="Y100" s="123"/>
      <c r="AC100" s="168"/>
    </row>
    <row r="101" spans="2:29" s="115" customFormat="1" ht="17.25">
      <c r="B101" s="123"/>
      <c r="C101" s="122"/>
      <c r="E101" s="118"/>
      <c r="G101" s="255"/>
      <c r="H101" s="118"/>
      <c r="I101" s="253"/>
      <c r="K101" s="118"/>
      <c r="M101" s="122"/>
      <c r="N101" s="116"/>
      <c r="P101" s="118"/>
      <c r="Q101" s="119"/>
      <c r="W101" s="123"/>
      <c r="X101" s="123"/>
      <c r="Y101" s="123"/>
      <c r="AC101" s="168"/>
    </row>
    <row r="102" spans="2:29" s="115" customFormat="1" ht="17.25">
      <c r="B102" s="123"/>
      <c r="C102" s="122"/>
      <c r="E102" s="118"/>
      <c r="G102" s="255"/>
      <c r="H102" s="118"/>
      <c r="I102" s="252"/>
      <c r="K102" s="119"/>
      <c r="M102" s="122"/>
      <c r="N102" s="116"/>
      <c r="P102" s="118"/>
      <c r="Q102" s="119"/>
      <c r="W102" s="123"/>
      <c r="X102" s="123"/>
      <c r="Y102" s="123"/>
      <c r="AC102" s="168"/>
    </row>
    <row r="103" spans="2:29" s="115" customFormat="1" ht="17.25">
      <c r="B103" s="123"/>
      <c r="C103" s="122"/>
      <c r="E103" s="118"/>
      <c r="G103" s="255"/>
      <c r="H103" s="118"/>
      <c r="I103" s="252"/>
      <c r="K103" s="119"/>
      <c r="M103" s="122"/>
      <c r="N103" s="116"/>
      <c r="P103" s="118"/>
      <c r="Q103" s="119"/>
      <c r="W103" s="123"/>
      <c r="X103" s="123"/>
      <c r="Y103" s="123"/>
      <c r="AC103" s="168"/>
    </row>
    <row r="104" spans="2:29" s="115" customFormat="1" ht="17.25">
      <c r="B104" s="123"/>
      <c r="C104" s="118"/>
      <c r="E104" s="118"/>
      <c r="G104" s="255"/>
      <c r="H104" s="118"/>
      <c r="I104" s="252"/>
      <c r="K104" s="118"/>
      <c r="M104" s="118"/>
      <c r="N104" s="116"/>
      <c r="P104" s="118"/>
      <c r="Q104" s="119"/>
      <c r="W104" s="123"/>
      <c r="X104" s="123"/>
      <c r="Y104" s="123"/>
      <c r="AC104" s="168"/>
    </row>
    <row r="105" spans="2:29" s="115" customFormat="1" ht="17.25">
      <c r="B105" s="123"/>
      <c r="C105" s="122"/>
      <c r="E105" s="118"/>
      <c r="G105" s="255"/>
      <c r="H105" s="118"/>
      <c r="I105" s="252"/>
      <c r="K105" s="118"/>
      <c r="M105" s="118"/>
      <c r="N105" s="116"/>
      <c r="P105" s="118"/>
      <c r="Q105" s="119"/>
      <c r="W105" s="123"/>
      <c r="X105" s="123"/>
      <c r="Y105" s="123"/>
      <c r="AC105" s="168"/>
    </row>
    <row r="106" spans="2:29" s="115" customFormat="1" ht="17.25">
      <c r="B106" s="123"/>
      <c r="C106" s="122"/>
      <c r="E106" s="118"/>
      <c r="G106" s="255"/>
      <c r="H106" s="118"/>
      <c r="I106" s="252"/>
      <c r="K106" s="118"/>
      <c r="M106" s="118"/>
      <c r="N106" s="116"/>
      <c r="P106" s="118"/>
      <c r="Q106" s="119"/>
      <c r="W106" s="123"/>
      <c r="X106" s="123"/>
      <c r="Y106" s="123"/>
      <c r="AC106" s="168"/>
    </row>
    <row r="107" spans="2:29" s="115" customFormat="1" ht="17.25">
      <c r="B107" s="123"/>
      <c r="C107" s="122"/>
      <c r="E107" s="118"/>
      <c r="G107" s="255"/>
      <c r="H107" s="118"/>
      <c r="I107" s="252"/>
      <c r="K107" s="118"/>
      <c r="M107" s="118"/>
      <c r="N107" s="116"/>
      <c r="P107" s="118"/>
      <c r="Q107" s="130"/>
      <c r="W107" s="123"/>
      <c r="X107" s="123"/>
      <c r="Y107" s="123"/>
      <c r="AC107" s="168"/>
    </row>
    <row r="108" spans="2:29" s="115" customFormat="1" ht="17.25">
      <c r="B108" s="123"/>
      <c r="C108" s="122"/>
      <c r="E108" s="118"/>
      <c r="G108" s="255"/>
      <c r="H108" s="118"/>
      <c r="I108" s="252"/>
      <c r="K108" s="118"/>
      <c r="M108" s="118"/>
      <c r="N108" s="116"/>
      <c r="P108" s="118"/>
      <c r="Q108" s="130"/>
      <c r="W108" s="123"/>
      <c r="X108" s="123"/>
      <c r="Y108" s="123"/>
      <c r="AC108" s="168"/>
    </row>
    <row r="109" spans="2:29" s="115" customFormat="1" ht="17.25">
      <c r="B109" s="123"/>
      <c r="C109" s="129"/>
      <c r="E109" s="118"/>
      <c r="G109" s="255"/>
      <c r="H109" s="118"/>
      <c r="I109" s="252"/>
      <c r="K109" s="118"/>
      <c r="M109" s="118"/>
      <c r="N109" s="116"/>
      <c r="P109" s="118"/>
      <c r="Q109" s="130"/>
      <c r="W109" s="123"/>
      <c r="X109" s="123"/>
      <c r="Y109" s="123"/>
      <c r="AC109" s="168"/>
    </row>
    <row r="110" spans="2:29" s="115" customFormat="1" ht="17.25">
      <c r="B110" s="123"/>
      <c r="C110" s="122"/>
      <c r="E110" s="118"/>
      <c r="G110" s="255"/>
      <c r="H110" s="118"/>
      <c r="I110" s="254"/>
      <c r="J110" s="118"/>
      <c r="K110" s="118"/>
      <c r="L110" s="118"/>
      <c r="M110" s="118"/>
      <c r="N110" s="255"/>
      <c r="O110" s="122"/>
      <c r="P110" s="128"/>
      <c r="Q110" s="130"/>
      <c r="W110" s="123"/>
      <c r="X110" s="123"/>
      <c r="Y110" s="123"/>
      <c r="AC110" s="168"/>
    </row>
    <row r="111" spans="2:29" s="115" customFormat="1" ht="17.25">
      <c r="B111" s="123"/>
      <c r="C111" s="122"/>
      <c r="E111" s="118"/>
      <c r="G111" s="255"/>
      <c r="H111" s="118"/>
      <c r="I111" s="254"/>
      <c r="J111" s="118"/>
      <c r="K111" s="118"/>
      <c r="L111" s="118"/>
      <c r="M111" s="118"/>
      <c r="N111" s="255"/>
      <c r="O111" s="122"/>
      <c r="P111" s="128"/>
      <c r="Q111" s="130"/>
      <c r="W111" s="123"/>
      <c r="X111" s="123"/>
      <c r="Y111" s="123"/>
      <c r="AC111" s="168"/>
    </row>
    <row r="112" spans="2:29" s="115" customFormat="1" ht="17.25">
      <c r="B112" s="123"/>
      <c r="C112" s="107"/>
      <c r="D112" s="107"/>
      <c r="E112" s="107"/>
      <c r="F112" s="107"/>
      <c r="G112" s="220"/>
      <c r="H112" s="107"/>
      <c r="I112" s="249"/>
      <c r="J112" s="109"/>
      <c r="K112" s="109"/>
      <c r="L112" s="110"/>
      <c r="M112" s="111"/>
      <c r="N112" s="112"/>
      <c r="O112" s="111"/>
      <c r="P112" s="111"/>
      <c r="Q112" s="130"/>
      <c r="W112" s="123"/>
      <c r="X112" s="123"/>
      <c r="Y112" s="123"/>
      <c r="AC112" s="168"/>
    </row>
    <row r="113" spans="2:29" s="115" customFormat="1" ht="17.25">
      <c r="B113" s="123"/>
      <c r="C113" s="129"/>
      <c r="D113" s="113"/>
      <c r="E113" s="107"/>
      <c r="F113" s="113"/>
      <c r="G113" s="220"/>
      <c r="H113" s="107"/>
      <c r="I113" s="252"/>
      <c r="K113" s="118"/>
      <c r="M113" s="118"/>
      <c r="N113" s="116"/>
      <c r="P113" s="118"/>
      <c r="Q113" s="130"/>
      <c r="W113" s="123"/>
      <c r="X113" s="123"/>
      <c r="Y113" s="123"/>
      <c r="AC113" s="168"/>
    </row>
    <row r="114" spans="2:29" s="115" customFormat="1" ht="17.25">
      <c r="B114" s="123"/>
      <c r="C114" s="122"/>
      <c r="D114" s="113"/>
      <c r="E114" s="118"/>
      <c r="F114" s="113"/>
      <c r="G114" s="255"/>
      <c r="H114" s="118"/>
      <c r="I114" s="252"/>
      <c r="K114" s="118"/>
      <c r="M114" s="118"/>
      <c r="N114" s="116"/>
      <c r="P114" s="118"/>
      <c r="Q114" s="130"/>
      <c r="W114" s="123"/>
      <c r="X114" s="123"/>
      <c r="Y114" s="123"/>
      <c r="AC114" s="168"/>
    </row>
    <row r="115" spans="2:29" s="115" customFormat="1" ht="17.25">
      <c r="B115" s="123"/>
      <c r="C115" s="122"/>
      <c r="E115" s="118"/>
      <c r="G115" s="255"/>
      <c r="H115" s="118"/>
      <c r="I115" s="253"/>
      <c r="K115" s="118"/>
      <c r="M115" s="118"/>
      <c r="N115" s="116"/>
      <c r="P115" s="118"/>
      <c r="Q115" s="130"/>
      <c r="W115" s="123"/>
      <c r="X115" s="123"/>
      <c r="Y115" s="123"/>
      <c r="AC115" s="168"/>
    </row>
    <row r="116" spans="2:29" s="115" customFormat="1" ht="17.25">
      <c r="B116" s="123"/>
      <c r="C116" s="122"/>
      <c r="E116" s="118"/>
      <c r="G116" s="255"/>
      <c r="H116" s="118"/>
      <c r="I116" s="252"/>
      <c r="K116" s="118"/>
      <c r="M116" s="118"/>
      <c r="N116" s="116"/>
      <c r="P116" s="118"/>
      <c r="Q116" s="119"/>
      <c r="W116" s="123"/>
      <c r="X116" s="123"/>
      <c r="Y116" s="123"/>
      <c r="AC116" s="168"/>
    </row>
    <row r="117" spans="2:29" s="115" customFormat="1" ht="17.25">
      <c r="B117" s="123"/>
      <c r="C117" s="118"/>
      <c r="E117" s="118"/>
      <c r="G117" s="255"/>
      <c r="H117" s="118"/>
      <c r="I117" s="254"/>
      <c r="J117" s="118"/>
      <c r="K117" s="118"/>
      <c r="L117" s="118"/>
      <c r="M117" s="118"/>
      <c r="N117" s="255"/>
      <c r="O117" s="122"/>
      <c r="P117" s="128"/>
      <c r="Q117" s="119"/>
      <c r="W117" s="123"/>
      <c r="X117" s="123"/>
      <c r="Y117" s="123"/>
      <c r="AC117" s="168"/>
    </row>
    <row r="118" spans="2:29" s="115" customFormat="1" ht="17.25">
      <c r="B118" s="123"/>
      <c r="C118" s="122"/>
      <c r="E118" s="118"/>
      <c r="G118" s="255"/>
      <c r="H118" s="118"/>
      <c r="I118" s="252"/>
      <c r="K118" s="118"/>
      <c r="M118" s="118"/>
      <c r="N118" s="116"/>
      <c r="P118" s="118"/>
      <c r="Q118" s="119"/>
      <c r="W118" s="123"/>
      <c r="X118" s="123"/>
      <c r="Y118" s="123"/>
      <c r="AC118" s="168"/>
    </row>
    <row r="119" spans="2:29" s="115" customFormat="1" ht="17.25">
      <c r="B119" s="123"/>
      <c r="C119" s="122"/>
      <c r="E119" s="118"/>
      <c r="G119" s="255"/>
      <c r="H119" s="118"/>
      <c r="I119" s="252"/>
      <c r="K119" s="118"/>
      <c r="M119" s="118"/>
      <c r="N119" s="116"/>
      <c r="P119" s="118"/>
      <c r="Q119" s="119"/>
      <c r="W119" s="123"/>
      <c r="X119" s="123"/>
      <c r="Y119" s="123"/>
      <c r="AC119" s="168"/>
    </row>
    <row r="120" spans="2:29" s="115" customFormat="1" ht="17.25">
      <c r="B120" s="123"/>
      <c r="C120" s="129"/>
      <c r="E120" s="118"/>
      <c r="G120" s="255"/>
      <c r="H120" s="118"/>
      <c r="I120" s="252"/>
      <c r="K120" s="118"/>
      <c r="M120" s="118"/>
      <c r="N120" s="116"/>
      <c r="P120" s="118"/>
      <c r="Q120" s="119"/>
      <c r="W120" s="123"/>
      <c r="X120" s="123"/>
      <c r="Y120" s="123"/>
      <c r="AC120" s="168"/>
    </row>
    <row r="121" spans="2:29" s="115" customFormat="1" ht="17.25">
      <c r="B121" s="123"/>
      <c r="C121" s="122"/>
      <c r="E121" s="118"/>
      <c r="G121" s="255"/>
      <c r="H121" s="118"/>
      <c r="I121" s="254"/>
      <c r="J121" s="118"/>
      <c r="K121" s="130"/>
      <c r="L121" s="122"/>
      <c r="M121" s="122"/>
      <c r="N121" s="117"/>
      <c r="P121" s="122"/>
      <c r="Q121" s="119"/>
      <c r="W121" s="123"/>
      <c r="X121" s="123"/>
      <c r="Y121" s="123"/>
      <c r="AC121" s="168"/>
    </row>
    <row r="122" spans="2:29" s="115" customFormat="1" ht="17.25">
      <c r="B122" s="123"/>
      <c r="C122" s="122"/>
      <c r="E122" s="118"/>
      <c r="G122" s="255"/>
      <c r="H122" s="118"/>
      <c r="I122" s="254"/>
      <c r="J122" s="118"/>
      <c r="N122" s="125"/>
      <c r="Q122" s="119"/>
      <c r="W122" s="123"/>
      <c r="X122" s="123"/>
      <c r="Y122" s="123"/>
      <c r="AC122" s="168"/>
    </row>
    <row r="123" spans="2:29" s="115" customFormat="1" ht="17.25">
      <c r="B123" s="123"/>
      <c r="C123" s="122"/>
      <c r="E123" s="118"/>
      <c r="G123" s="255"/>
      <c r="H123" s="118"/>
      <c r="I123" s="254"/>
      <c r="J123" s="118"/>
      <c r="N123" s="125"/>
      <c r="Q123" s="119"/>
      <c r="W123" s="123"/>
      <c r="X123" s="123"/>
      <c r="Y123" s="123"/>
      <c r="AC123" s="168"/>
    </row>
    <row r="124" spans="2:29" s="115" customFormat="1" ht="17.25">
      <c r="B124" s="123"/>
      <c r="C124" s="122"/>
      <c r="E124" s="118"/>
      <c r="G124" s="255"/>
      <c r="H124" s="118"/>
      <c r="I124" s="254"/>
      <c r="J124" s="118"/>
      <c r="N124" s="125"/>
      <c r="Q124" s="119"/>
      <c r="W124" s="123"/>
      <c r="X124" s="123"/>
      <c r="Y124" s="123"/>
      <c r="AC124" s="168"/>
    </row>
    <row r="125" spans="2:29" s="115" customFormat="1" ht="17.25">
      <c r="B125" s="123"/>
      <c r="C125" s="118"/>
      <c r="E125" s="118"/>
      <c r="G125" s="255"/>
      <c r="H125" s="118"/>
      <c r="I125" s="254"/>
      <c r="J125" s="118"/>
      <c r="K125" s="118"/>
      <c r="L125" s="118"/>
      <c r="M125" s="118"/>
      <c r="N125" s="255"/>
      <c r="O125" s="122"/>
      <c r="P125" s="128"/>
      <c r="Q125" s="119"/>
      <c r="W125" s="123"/>
      <c r="X125" s="123"/>
      <c r="Y125" s="123"/>
      <c r="AC125" s="168"/>
    </row>
    <row r="126" spans="2:29" s="115" customFormat="1" ht="17.25">
      <c r="B126" s="123"/>
      <c r="C126" s="122"/>
      <c r="E126" s="118"/>
      <c r="G126" s="255"/>
      <c r="H126" s="118"/>
      <c r="I126" s="252"/>
      <c r="K126" s="118"/>
      <c r="M126" s="118"/>
      <c r="N126" s="116"/>
      <c r="P126" s="118"/>
      <c r="Q126" s="119"/>
      <c r="W126" s="123"/>
      <c r="X126" s="123"/>
      <c r="Y126" s="123"/>
      <c r="AC126" s="168"/>
    </row>
    <row r="127" spans="2:29" s="115" customFormat="1" ht="17.25">
      <c r="B127" s="123"/>
      <c r="C127" s="129"/>
      <c r="E127" s="118"/>
      <c r="G127" s="255"/>
      <c r="H127" s="118"/>
      <c r="I127" s="252"/>
      <c r="K127" s="118"/>
      <c r="M127" s="118"/>
      <c r="N127" s="116"/>
      <c r="P127" s="118"/>
      <c r="Q127" s="130"/>
      <c r="W127" s="123"/>
      <c r="X127" s="123"/>
      <c r="Y127" s="123"/>
      <c r="AC127" s="168"/>
    </row>
    <row r="128" spans="2:29" s="115" customFormat="1" ht="17.25">
      <c r="B128" s="123"/>
      <c r="C128" s="122"/>
      <c r="E128" s="118"/>
      <c r="G128" s="255"/>
      <c r="H128" s="118"/>
      <c r="I128" s="252"/>
      <c r="K128" s="118"/>
      <c r="M128" s="118"/>
      <c r="N128" s="116"/>
      <c r="P128" s="118"/>
      <c r="Q128" s="119"/>
      <c r="W128" s="123"/>
      <c r="X128" s="123"/>
      <c r="Y128" s="123"/>
      <c r="AC128" s="168"/>
    </row>
    <row r="129" spans="2:29" s="115" customFormat="1" ht="17.25">
      <c r="B129" s="123"/>
      <c r="C129" s="122"/>
      <c r="E129" s="118"/>
      <c r="G129" s="255"/>
      <c r="H129" s="118"/>
      <c r="I129" s="253"/>
      <c r="K129" s="118"/>
      <c r="M129" s="118"/>
      <c r="N129" s="116"/>
      <c r="P129" s="118"/>
      <c r="Q129" s="119"/>
      <c r="W129" s="123"/>
      <c r="X129" s="123"/>
      <c r="Y129" s="123"/>
      <c r="AC129" s="168"/>
    </row>
    <row r="130" spans="2:29" s="115" customFormat="1" ht="17.25">
      <c r="B130" s="123"/>
      <c r="C130" s="122"/>
      <c r="E130" s="118"/>
      <c r="G130" s="255"/>
      <c r="H130" s="118"/>
      <c r="I130" s="254"/>
      <c r="J130" s="118"/>
      <c r="K130" s="118"/>
      <c r="L130" s="122"/>
      <c r="M130" s="122"/>
      <c r="N130" s="255"/>
      <c r="O130" s="122"/>
      <c r="P130" s="128"/>
      <c r="Q130" s="119"/>
      <c r="W130" s="123"/>
      <c r="X130" s="123"/>
      <c r="Y130" s="123"/>
      <c r="AC130" s="168"/>
    </row>
    <row r="131" spans="2:29" s="115" customFormat="1" ht="17.25">
      <c r="B131" s="123"/>
      <c r="C131" s="122"/>
      <c r="E131" s="118"/>
      <c r="G131" s="255"/>
      <c r="H131" s="118"/>
      <c r="I131" s="254"/>
      <c r="J131" s="118"/>
      <c r="K131" s="118"/>
      <c r="L131" s="118"/>
      <c r="M131" s="118"/>
      <c r="N131" s="255"/>
      <c r="O131" s="122"/>
      <c r="P131" s="128"/>
      <c r="Q131" s="119"/>
      <c r="W131" s="123"/>
      <c r="X131" s="123"/>
      <c r="Y131" s="123"/>
      <c r="AC131" s="168"/>
    </row>
    <row r="132" spans="2:29" s="115" customFormat="1" ht="17.25">
      <c r="B132" s="123"/>
      <c r="C132" s="122"/>
      <c r="D132" s="118"/>
      <c r="E132" s="118"/>
      <c r="F132" s="118"/>
      <c r="G132" s="255"/>
      <c r="H132" s="118"/>
      <c r="I132" s="253"/>
      <c r="J132" s="119"/>
      <c r="K132" s="119"/>
      <c r="L132" s="122"/>
      <c r="M132" s="122"/>
      <c r="N132" s="125"/>
      <c r="P132" s="122"/>
      <c r="Q132" s="119"/>
      <c r="W132" s="123"/>
      <c r="X132" s="123"/>
      <c r="Y132" s="123"/>
      <c r="AC132" s="168"/>
    </row>
    <row r="133" spans="2:29" s="115" customFormat="1" ht="17.25">
      <c r="B133" s="123"/>
      <c r="C133" s="118"/>
      <c r="E133" s="118"/>
      <c r="G133" s="255"/>
      <c r="H133" s="118"/>
      <c r="I133" s="254"/>
      <c r="J133" s="118"/>
      <c r="N133" s="125"/>
      <c r="Q133" s="122"/>
      <c r="W133" s="123"/>
      <c r="X133" s="123"/>
      <c r="Y133" s="123"/>
      <c r="AC133" s="168"/>
    </row>
    <row r="134" spans="2:29" s="115" customFormat="1" ht="17.25">
      <c r="B134" s="123"/>
      <c r="C134" s="129"/>
      <c r="E134" s="118"/>
      <c r="G134" s="255"/>
      <c r="H134" s="118"/>
      <c r="I134" s="253"/>
      <c r="K134" s="118"/>
      <c r="M134" s="118"/>
      <c r="N134" s="116"/>
      <c r="P134" s="118"/>
      <c r="Q134" s="118"/>
      <c r="W134" s="123"/>
      <c r="X134" s="123"/>
      <c r="Y134" s="123"/>
      <c r="AC134" s="168"/>
    </row>
    <row r="135" spans="2:29" s="115" customFormat="1" ht="17.25">
      <c r="B135" s="123"/>
      <c r="C135" s="122"/>
      <c r="E135" s="118"/>
      <c r="G135" s="255"/>
      <c r="H135" s="118"/>
      <c r="I135" s="252"/>
      <c r="K135" s="119"/>
      <c r="M135" s="122"/>
      <c r="N135" s="116"/>
      <c r="P135" s="118"/>
      <c r="Q135" s="130"/>
      <c r="W135" s="123"/>
      <c r="X135" s="123"/>
      <c r="Y135" s="123"/>
      <c r="AC135" s="168"/>
    </row>
    <row r="136" spans="2:29" s="115" customFormat="1" ht="17.25">
      <c r="B136" s="123"/>
      <c r="C136" s="122"/>
      <c r="E136" s="118"/>
      <c r="G136" s="255"/>
      <c r="H136" s="118"/>
      <c r="I136" s="253"/>
      <c r="K136" s="118"/>
      <c r="M136" s="122"/>
      <c r="N136" s="116"/>
      <c r="P136" s="118"/>
      <c r="Q136" s="130"/>
      <c r="W136" s="123"/>
      <c r="X136" s="123"/>
      <c r="Y136" s="123"/>
      <c r="AC136" s="168"/>
    </row>
    <row r="137" spans="2:29" s="115" customFormat="1" ht="17.25">
      <c r="B137" s="123"/>
      <c r="C137" s="122"/>
      <c r="E137" s="118"/>
      <c r="G137" s="255"/>
      <c r="H137" s="118"/>
      <c r="I137" s="252"/>
      <c r="K137" s="119"/>
      <c r="M137" s="122"/>
      <c r="N137" s="116"/>
      <c r="P137" s="118"/>
      <c r="Q137" s="130"/>
      <c r="W137" s="123"/>
      <c r="X137" s="123"/>
      <c r="Y137" s="123"/>
      <c r="AC137" s="168"/>
    </row>
    <row r="138" spans="2:29" s="115" customFormat="1" ht="17.25">
      <c r="B138" s="123"/>
      <c r="C138" s="122"/>
      <c r="E138" s="118"/>
      <c r="G138" s="255"/>
      <c r="H138" s="118"/>
      <c r="I138" s="252"/>
      <c r="K138" s="119"/>
      <c r="M138" s="122"/>
      <c r="N138" s="116"/>
      <c r="P138" s="118"/>
      <c r="Q138" s="130"/>
      <c r="W138" s="123"/>
      <c r="X138" s="123"/>
      <c r="Y138" s="123"/>
      <c r="AC138" s="168"/>
    </row>
    <row r="139" spans="2:29" s="115" customFormat="1" ht="17.25">
      <c r="B139" s="123"/>
      <c r="C139" s="118"/>
      <c r="E139" s="118"/>
      <c r="G139" s="255"/>
      <c r="H139" s="118"/>
      <c r="I139" s="252"/>
      <c r="K139" s="118"/>
      <c r="M139" s="118"/>
      <c r="N139" s="116"/>
      <c r="P139" s="118"/>
      <c r="Q139" s="130"/>
      <c r="W139" s="123"/>
      <c r="X139" s="123"/>
      <c r="Y139" s="123"/>
      <c r="AC139" s="168"/>
    </row>
    <row r="140" spans="2:29" s="115" customFormat="1" ht="17.25">
      <c r="B140" s="123"/>
      <c r="C140" s="122"/>
      <c r="E140" s="118"/>
      <c r="G140" s="255"/>
      <c r="H140" s="118"/>
      <c r="I140" s="252"/>
      <c r="K140" s="118"/>
      <c r="M140" s="118"/>
      <c r="N140" s="116"/>
      <c r="P140" s="118"/>
      <c r="Q140" s="119"/>
      <c r="W140" s="123"/>
      <c r="X140" s="123"/>
      <c r="Y140" s="123"/>
      <c r="AC140" s="168"/>
    </row>
    <row r="141" spans="2:29" s="115" customFormat="1" ht="17.25">
      <c r="B141" s="123"/>
      <c r="C141" s="122"/>
      <c r="E141" s="118"/>
      <c r="G141" s="255"/>
      <c r="H141" s="118"/>
      <c r="I141" s="252"/>
      <c r="K141" s="118"/>
      <c r="M141" s="118"/>
      <c r="N141" s="116"/>
      <c r="P141" s="118"/>
      <c r="Q141" s="119"/>
      <c r="W141" s="123"/>
      <c r="X141" s="123"/>
      <c r="Y141" s="123"/>
      <c r="AC141" s="168"/>
    </row>
    <row r="142" spans="2:29" s="115" customFormat="1" ht="17.25">
      <c r="B142" s="123"/>
      <c r="C142" s="122"/>
      <c r="E142" s="118"/>
      <c r="G142" s="255"/>
      <c r="H142" s="118"/>
      <c r="I142" s="252"/>
      <c r="K142" s="118"/>
      <c r="M142" s="118"/>
      <c r="N142" s="116"/>
      <c r="P142" s="118"/>
      <c r="Q142" s="119"/>
      <c r="W142" s="123"/>
      <c r="X142" s="123"/>
      <c r="Y142" s="123"/>
      <c r="AC142" s="168"/>
    </row>
    <row r="143" spans="2:29" s="115" customFormat="1" ht="17.25">
      <c r="B143" s="123"/>
      <c r="C143" s="122"/>
      <c r="E143" s="118"/>
      <c r="G143" s="255"/>
      <c r="H143" s="118"/>
      <c r="I143" s="252"/>
      <c r="K143" s="118"/>
      <c r="M143" s="118"/>
      <c r="N143" s="116"/>
      <c r="P143" s="118"/>
      <c r="Q143" s="119"/>
      <c r="W143" s="123"/>
      <c r="X143" s="123"/>
      <c r="Y143" s="123"/>
      <c r="AC143" s="168"/>
    </row>
    <row r="144" spans="2:29" s="115" customFormat="1" ht="17.25">
      <c r="B144" s="123"/>
      <c r="C144" s="129"/>
      <c r="E144" s="118"/>
      <c r="G144" s="255"/>
      <c r="H144" s="118"/>
      <c r="I144" s="252"/>
      <c r="K144" s="118"/>
      <c r="M144" s="118"/>
      <c r="N144" s="116"/>
      <c r="P144" s="118"/>
      <c r="Q144" s="119"/>
      <c r="W144" s="123"/>
      <c r="X144" s="123"/>
      <c r="Y144" s="123"/>
      <c r="AC144" s="168"/>
    </row>
    <row r="145" spans="2:29" s="115" customFormat="1" ht="17.25">
      <c r="B145" s="123"/>
      <c r="C145" s="122"/>
      <c r="E145" s="118"/>
      <c r="G145" s="255"/>
      <c r="H145" s="118"/>
      <c r="I145" s="254"/>
      <c r="J145" s="118"/>
      <c r="K145" s="118"/>
      <c r="L145" s="118"/>
      <c r="M145" s="118"/>
      <c r="N145" s="255"/>
      <c r="O145" s="122"/>
      <c r="P145" s="128"/>
      <c r="Q145" s="119"/>
      <c r="W145" s="123"/>
      <c r="X145" s="123"/>
      <c r="Y145" s="123"/>
      <c r="AC145" s="168"/>
    </row>
    <row r="146" spans="2:29" s="115" customFormat="1" ht="17.25">
      <c r="B146" s="123"/>
      <c r="C146" s="122"/>
      <c r="E146" s="118"/>
      <c r="G146" s="255"/>
      <c r="H146" s="118"/>
      <c r="I146" s="254"/>
      <c r="J146" s="118"/>
      <c r="K146" s="118"/>
      <c r="L146" s="118"/>
      <c r="M146" s="118"/>
      <c r="N146" s="255"/>
      <c r="O146" s="122"/>
      <c r="P146" s="128"/>
      <c r="Q146" s="119"/>
      <c r="W146" s="123"/>
      <c r="X146" s="123"/>
      <c r="Y146" s="123"/>
      <c r="AC146" s="168"/>
    </row>
    <row r="147" spans="2:29" s="115" customFormat="1" ht="17.25">
      <c r="B147" s="123"/>
      <c r="C147" s="107"/>
      <c r="D147" s="107"/>
      <c r="E147" s="107"/>
      <c r="F147" s="107"/>
      <c r="G147" s="220"/>
      <c r="H147" s="107"/>
      <c r="I147" s="249"/>
      <c r="J147" s="109"/>
      <c r="K147" s="109"/>
      <c r="L147" s="110"/>
      <c r="M147" s="111"/>
      <c r="N147" s="112"/>
      <c r="O147" s="111"/>
      <c r="P147" s="111"/>
      <c r="Q147" s="119"/>
      <c r="W147" s="123"/>
      <c r="X147" s="123"/>
      <c r="Y147" s="123"/>
      <c r="AC147" s="168"/>
    </row>
    <row r="148" spans="2:29" s="115" customFormat="1" ht="17.25">
      <c r="B148" s="123"/>
      <c r="C148" s="129"/>
      <c r="D148" s="113"/>
      <c r="E148" s="107"/>
      <c r="F148" s="113"/>
      <c r="G148" s="220"/>
      <c r="H148" s="107"/>
      <c r="I148" s="252"/>
      <c r="K148" s="118"/>
      <c r="M148" s="118"/>
      <c r="N148" s="116"/>
      <c r="P148" s="118"/>
      <c r="Q148" s="119"/>
      <c r="W148" s="123"/>
      <c r="X148" s="123"/>
      <c r="Y148" s="123"/>
      <c r="AC148" s="168"/>
    </row>
    <row r="149" spans="2:29" s="115" customFormat="1" ht="17.25">
      <c r="B149" s="123"/>
      <c r="C149" s="122"/>
      <c r="E149" s="118"/>
      <c r="G149" s="255"/>
      <c r="H149" s="118"/>
      <c r="I149" s="252"/>
      <c r="K149" s="118"/>
      <c r="M149" s="118"/>
      <c r="N149" s="116"/>
      <c r="P149" s="118"/>
      <c r="Q149" s="119"/>
      <c r="W149" s="123"/>
      <c r="X149" s="123"/>
      <c r="Y149" s="123"/>
      <c r="AC149" s="168"/>
    </row>
    <row r="150" spans="2:29" s="115" customFormat="1" ht="17.25">
      <c r="B150" s="123"/>
      <c r="C150" s="118"/>
      <c r="E150" s="118"/>
      <c r="G150" s="255"/>
      <c r="H150" s="118"/>
      <c r="I150" s="254"/>
      <c r="J150" s="118"/>
      <c r="K150" s="118"/>
      <c r="L150" s="118"/>
      <c r="M150" s="118"/>
      <c r="N150" s="255"/>
      <c r="O150" s="122"/>
      <c r="P150" s="128"/>
      <c r="Q150" s="119"/>
      <c r="W150" s="123"/>
      <c r="X150" s="123"/>
      <c r="Y150" s="123"/>
      <c r="AC150" s="168"/>
    </row>
    <row r="151" spans="2:29" s="115" customFormat="1" ht="17.25">
      <c r="B151" s="123"/>
      <c r="C151" s="122"/>
      <c r="E151" s="118"/>
      <c r="G151" s="255"/>
      <c r="H151" s="118"/>
      <c r="I151" s="252"/>
      <c r="K151" s="118"/>
      <c r="M151" s="118"/>
      <c r="N151" s="116"/>
      <c r="P151" s="118"/>
      <c r="Q151" s="119"/>
      <c r="W151" s="123"/>
      <c r="X151" s="123"/>
      <c r="Y151" s="123"/>
      <c r="AC151" s="168"/>
    </row>
    <row r="152" spans="2:29" s="115" customFormat="1" ht="17.25">
      <c r="B152" s="123"/>
      <c r="C152" s="122"/>
      <c r="E152" s="118"/>
      <c r="G152" s="255"/>
      <c r="H152" s="118"/>
      <c r="I152" s="252"/>
      <c r="K152" s="118"/>
      <c r="M152" s="118"/>
      <c r="N152" s="116"/>
      <c r="P152" s="118"/>
      <c r="Q152" s="119"/>
      <c r="W152" s="123"/>
      <c r="X152" s="123"/>
      <c r="Y152" s="123"/>
      <c r="AC152" s="168"/>
    </row>
    <row r="153" spans="2:29" s="115" customFormat="1" ht="17.25">
      <c r="B153" s="123"/>
      <c r="C153" s="129"/>
      <c r="E153" s="118"/>
      <c r="G153" s="255"/>
      <c r="H153" s="118"/>
      <c r="I153" s="252"/>
      <c r="K153" s="118"/>
      <c r="M153" s="118"/>
      <c r="N153" s="116"/>
      <c r="P153" s="118"/>
      <c r="Q153" s="119"/>
      <c r="W153" s="123"/>
      <c r="X153" s="123"/>
      <c r="Y153" s="123"/>
      <c r="AC153" s="168"/>
    </row>
    <row r="154" spans="2:29" s="115" customFormat="1" ht="17.25">
      <c r="B154" s="123"/>
      <c r="C154" s="122"/>
      <c r="E154" s="118"/>
      <c r="G154" s="255"/>
      <c r="H154" s="118"/>
      <c r="I154" s="254"/>
      <c r="J154" s="118"/>
      <c r="N154" s="125"/>
      <c r="Q154" s="119"/>
      <c r="W154" s="123"/>
      <c r="X154" s="123"/>
      <c r="Y154" s="123"/>
      <c r="AC154" s="168"/>
    </row>
    <row r="155" spans="2:29" s="115" customFormat="1" ht="17.25">
      <c r="B155" s="123"/>
      <c r="C155" s="122"/>
      <c r="E155" s="118"/>
      <c r="G155" s="255"/>
      <c r="H155" s="118"/>
      <c r="I155" s="254"/>
      <c r="J155" s="118"/>
      <c r="N155" s="125"/>
      <c r="Q155" s="119"/>
      <c r="W155" s="123"/>
      <c r="X155" s="123"/>
      <c r="Y155" s="123"/>
      <c r="AC155" s="168"/>
    </row>
    <row r="156" spans="2:29" s="115" customFormat="1" ht="17.25">
      <c r="B156" s="123"/>
      <c r="C156" s="122"/>
      <c r="E156" s="118"/>
      <c r="G156" s="255"/>
      <c r="H156" s="118"/>
      <c r="I156" s="254"/>
      <c r="J156" s="118"/>
      <c r="N156" s="125"/>
      <c r="Q156" s="122"/>
      <c r="W156" s="123"/>
      <c r="X156" s="123"/>
      <c r="Y156" s="123"/>
      <c r="AC156" s="168"/>
    </row>
    <row r="157" spans="2:29" s="115" customFormat="1" ht="17.25">
      <c r="B157" s="123"/>
      <c r="C157" s="122"/>
      <c r="E157" s="118"/>
      <c r="G157" s="255"/>
      <c r="H157" s="118"/>
      <c r="I157" s="254"/>
      <c r="J157" s="118"/>
      <c r="K157" s="118"/>
      <c r="L157" s="118"/>
      <c r="M157" s="118"/>
      <c r="N157" s="255"/>
      <c r="O157" s="122"/>
      <c r="P157" s="128"/>
      <c r="W157" s="123"/>
      <c r="X157" s="123"/>
      <c r="Y157" s="123"/>
      <c r="AC157" s="168"/>
    </row>
    <row r="158" spans="2:29" s="115" customFormat="1" ht="17.25">
      <c r="B158" s="123"/>
      <c r="G158" s="165"/>
      <c r="I158" s="254"/>
      <c r="N158" s="125"/>
      <c r="W158" s="123"/>
      <c r="X158" s="123"/>
      <c r="Y158" s="123"/>
      <c r="AC158" s="168"/>
    </row>
    <row r="159" spans="2:29" s="115" customFormat="1" ht="17.25">
      <c r="B159" s="123"/>
      <c r="G159" s="165"/>
      <c r="I159" s="254"/>
      <c r="N159" s="125"/>
      <c r="W159" s="123"/>
      <c r="X159" s="123"/>
      <c r="Y159" s="123"/>
      <c r="AC159" s="168"/>
    </row>
    <row r="160" spans="2:29" s="115" customFormat="1" ht="17.25">
      <c r="B160" s="123"/>
      <c r="G160" s="165"/>
      <c r="I160" s="254"/>
      <c r="N160" s="125"/>
      <c r="W160" s="123"/>
      <c r="X160" s="123"/>
      <c r="Y160" s="123"/>
      <c r="AC160" s="168"/>
    </row>
    <row r="161" spans="2:29" s="115" customFormat="1" ht="17.25">
      <c r="B161" s="123"/>
      <c r="G161" s="165"/>
      <c r="I161" s="254"/>
      <c r="N161" s="125"/>
      <c r="W161" s="123"/>
      <c r="X161" s="123"/>
      <c r="Y161" s="123"/>
      <c r="AC161" s="168"/>
    </row>
    <row r="162" spans="2:29" s="115" customFormat="1" ht="17.25">
      <c r="B162" s="123"/>
      <c r="G162" s="165"/>
      <c r="I162" s="254"/>
      <c r="N162" s="125"/>
      <c r="W162" s="123"/>
      <c r="X162" s="123"/>
      <c r="Y162" s="123"/>
      <c r="AC162" s="168"/>
    </row>
    <row r="163" spans="2:29" s="115" customFormat="1" ht="17.25">
      <c r="B163" s="123"/>
      <c r="G163" s="165"/>
      <c r="I163" s="254"/>
      <c r="N163" s="125"/>
      <c r="W163" s="123"/>
      <c r="X163" s="123"/>
      <c r="Y163" s="123"/>
      <c r="AC163" s="168"/>
    </row>
    <row r="164" spans="2:29" s="115" customFormat="1" ht="17.25">
      <c r="B164" s="123"/>
      <c r="G164" s="165"/>
      <c r="I164" s="254"/>
      <c r="N164" s="125"/>
      <c r="W164" s="123"/>
      <c r="X164" s="123"/>
      <c r="Y164" s="123"/>
      <c r="AC164" s="168"/>
    </row>
    <row r="165" spans="2:29" s="115" customFormat="1" ht="17.25">
      <c r="B165" s="123"/>
      <c r="G165" s="165"/>
      <c r="I165" s="254"/>
      <c r="N165" s="125"/>
      <c r="W165" s="123"/>
      <c r="X165" s="123"/>
      <c r="Y165" s="123"/>
      <c r="AC165" s="168"/>
    </row>
    <row r="166" spans="2:29" s="115" customFormat="1" ht="17.25">
      <c r="B166" s="123"/>
      <c r="G166" s="165"/>
      <c r="I166" s="254"/>
      <c r="N166" s="125"/>
      <c r="W166" s="123"/>
      <c r="X166" s="123"/>
      <c r="Y166" s="123"/>
      <c r="AC166" s="168"/>
    </row>
    <row r="167" spans="2:29" s="115" customFormat="1" ht="17.25">
      <c r="B167" s="123"/>
      <c r="G167" s="165"/>
      <c r="I167" s="254"/>
      <c r="N167" s="125"/>
      <c r="W167" s="123"/>
      <c r="X167" s="123"/>
      <c r="Y167" s="123"/>
      <c r="AC167" s="168"/>
    </row>
    <row r="168" spans="2:29" s="115" customFormat="1" ht="17.25">
      <c r="B168" s="123"/>
      <c r="G168" s="165"/>
      <c r="I168" s="254"/>
      <c r="N168" s="125"/>
      <c r="W168" s="123"/>
      <c r="X168" s="123"/>
      <c r="Y168" s="123"/>
      <c r="AC168" s="168"/>
    </row>
    <row r="169" spans="4:23" ht="17.25">
      <c r="D169" s="115"/>
      <c r="E169" s="115"/>
      <c r="F169" s="115"/>
      <c r="G169" s="115"/>
      <c r="I169" s="115"/>
      <c r="J169" s="115"/>
      <c r="K169" s="115"/>
      <c r="L169" s="115"/>
      <c r="M169" s="115"/>
      <c r="N169" s="115"/>
      <c r="O169" s="115"/>
      <c r="R169" s="115"/>
      <c r="V169" s="115"/>
      <c r="W169" s="123"/>
    </row>
    <row r="170" spans="4:23" ht="17.25">
      <c r="D170" s="115"/>
      <c r="E170" s="115"/>
      <c r="F170" s="115"/>
      <c r="G170" s="115"/>
      <c r="I170" s="115"/>
      <c r="J170" s="115"/>
      <c r="K170" s="115"/>
      <c r="L170" s="115"/>
      <c r="M170" s="115"/>
      <c r="N170" s="115"/>
      <c r="O170" s="115"/>
      <c r="R170" s="115"/>
      <c r="V170" s="115"/>
      <c r="W170" s="123"/>
    </row>
    <row r="171" spans="4:23" ht="17.25">
      <c r="D171" s="115"/>
      <c r="E171" s="115"/>
      <c r="F171" s="115"/>
      <c r="G171" s="115"/>
      <c r="I171" s="115"/>
      <c r="J171" s="115"/>
      <c r="K171" s="115"/>
      <c r="L171" s="115"/>
      <c r="M171" s="115"/>
      <c r="N171" s="115"/>
      <c r="O171" s="115"/>
      <c r="R171" s="115"/>
      <c r="V171" s="115"/>
      <c r="W171" s="123"/>
    </row>
    <row r="172" spans="4:23" ht="17.25">
      <c r="D172" s="115"/>
      <c r="E172" s="115"/>
      <c r="F172" s="115"/>
      <c r="G172" s="115"/>
      <c r="I172" s="115"/>
      <c r="J172" s="115"/>
      <c r="K172" s="115"/>
      <c r="L172" s="115"/>
      <c r="M172" s="115"/>
      <c r="N172" s="115"/>
      <c r="O172" s="115"/>
      <c r="R172" s="115"/>
      <c r="V172" s="115"/>
      <c r="W172" s="123"/>
    </row>
    <row r="173" spans="4:23" ht="17.25">
      <c r="D173" s="115"/>
      <c r="E173" s="115"/>
      <c r="F173" s="115"/>
      <c r="G173" s="115"/>
      <c r="I173" s="115"/>
      <c r="J173" s="115"/>
      <c r="K173" s="115"/>
      <c r="L173" s="115"/>
      <c r="M173" s="115"/>
      <c r="N173" s="115"/>
      <c r="O173" s="115"/>
      <c r="R173" s="115"/>
      <c r="V173" s="115"/>
      <c r="W173" s="123"/>
    </row>
    <row r="174" spans="4:23" ht="17.25">
      <c r="D174" s="115"/>
      <c r="E174" s="115"/>
      <c r="F174" s="115"/>
      <c r="G174" s="115"/>
      <c r="I174" s="115"/>
      <c r="J174" s="115"/>
      <c r="K174" s="115"/>
      <c r="L174" s="115"/>
      <c r="M174" s="115"/>
      <c r="N174" s="115"/>
      <c r="O174" s="115"/>
      <c r="R174" s="115"/>
      <c r="V174" s="115"/>
      <c r="W174" s="123"/>
    </row>
    <row r="175" spans="4:23" ht="17.25">
      <c r="D175" s="115"/>
      <c r="E175" s="115"/>
      <c r="F175" s="115"/>
      <c r="G175" s="115"/>
      <c r="I175" s="115"/>
      <c r="J175" s="115"/>
      <c r="K175" s="115"/>
      <c r="L175" s="115"/>
      <c r="M175" s="115"/>
      <c r="N175" s="115"/>
      <c r="O175" s="115"/>
      <c r="R175" s="115"/>
      <c r="V175" s="115"/>
      <c r="W175" s="123"/>
    </row>
    <row r="176" spans="4:23" ht="17.25">
      <c r="D176" s="115"/>
      <c r="E176" s="115"/>
      <c r="F176" s="115"/>
      <c r="G176" s="115"/>
      <c r="I176" s="115"/>
      <c r="J176" s="115"/>
      <c r="K176" s="115"/>
      <c r="L176" s="115"/>
      <c r="M176" s="115"/>
      <c r="N176" s="115"/>
      <c r="O176" s="115"/>
      <c r="R176" s="115"/>
      <c r="V176" s="115"/>
      <c r="W176" s="123"/>
    </row>
    <row r="177" spans="4:23" ht="17.25">
      <c r="D177" s="115"/>
      <c r="E177" s="115"/>
      <c r="F177" s="115"/>
      <c r="G177" s="115"/>
      <c r="I177" s="115"/>
      <c r="J177" s="115"/>
      <c r="K177" s="115"/>
      <c r="L177" s="115"/>
      <c r="M177" s="115"/>
      <c r="N177" s="115"/>
      <c r="O177" s="115"/>
      <c r="R177" s="115"/>
      <c r="V177" s="115"/>
      <c r="W177" s="123"/>
    </row>
    <row r="178" spans="4:23" ht="17.25">
      <c r="D178" s="115"/>
      <c r="E178" s="115"/>
      <c r="F178" s="115"/>
      <c r="G178" s="115"/>
      <c r="I178" s="115"/>
      <c r="J178" s="115"/>
      <c r="K178" s="115"/>
      <c r="L178" s="115"/>
      <c r="M178" s="115"/>
      <c r="N178" s="115"/>
      <c r="O178" s="115"/>
      <c r="R178" s="115"/>
      <c r="V178" s="115"/>
      <c r="W178" s="123"/>
    </row>
    <row r="179" spans="4:23" ht="17.25">
      <c r="D179" s="115"/>
      <c r="E179" s="115"/>
      <c r="F179" s="115"/>
      <c r="G179" s="115"/>
      <c r="I179" s="115"/>
      <c r="J179" s="115"/>
      <c r="K179" s="115"/>
      <c r="L179" s="115"/>
      <c r="M179" s="115"/>
      <c r="N179" s="115"/>
      <c r="O179" s="115"/>
      <c r="R179" s="115"/>
      <c r="V179" s="115"/>
      <c r="W179" s="123"/>
    </row>
    <row r="180" spans="4:23" ht="17.25">
      <c r="D180" s="115"/>
      <c r="E180" s="115"/>
      <c r="F180" s="115"/>
      <c r="G180" s="115"/>
      <c r="I180" s="115"/>
      <c r="J180" s="115"/>
      <c r="K180" s="115"/>
      <c r="L180" s="115"/>
      <c r="M180" s="115"/>
      <c r="N180" s="115"/>
      <c r="O180" s="115"/>
      <c r="R180" s="115"/>
      <c r="V180" s="115"/>
      <c r="W180" s="123"/>
    </row>
    <row r="181" spans="4:23" ht="17.25">
      <c r="D181" s="115"/>
      <c r="E181" s="115"/>
      <c r="F181" s="115"/>
      <c r="G181" s="115"/>
      <c r="I181" s="115"/>
      <c r="J181" s="115"/>
      <c r="K181" s="115"/>
      <c r="L181" s="115"/>
      <c r="M181" s="115"/>
      <c r="N181" s="115"/>
      <c r="O181" s="115"/>
      <c r="R181" s="115"/>
      <c r="V181" s="115"/>
      <c r="W181" s="123"/>
    </row>
    <row r="182" spans="4:23" ht="17.25">
      <c r="D182" s="115"/>
      <c r="E182" s="115"/>
      <c r="F182" s="115"/>
      <c r="G182" s="115"/>
      <c r="I182" s="115"/>
      <c r="J182" s="115"/>
      <c r="K182" s="115"/>
      <c r="L182" s="115"/>
      <c r="M182" s="115"/>
      <c r="N182" s="115"/>
      <c r="O182" s="115"/>
      <c r="R182" s="115"/>
      <c r="V182" s="115"/>
      <c r="W182" s="123"/>
    </row>
    <row r="183" spans="4:23" ht="17.25">
      <c r="D183" s="115"/>
      <c r="E183" s="115"/>
      <c r="F183" s="115"/>
      <c r="G183" s="115"/>
      <c r="I183" s="115"/>
      <c r="J183" s="115"/>
      <c r="K183" s="115"/>
      <c r="L183" s="115"/>
      <c r="M183" s="115"/>
      <c r="N183" s="115"/>
      <c r="O183" s="115"/>
      <c r="R183" s="115"/>
      <c r="V183" s="115"/>
      <c r="W183" s="123"/>
    </row>
  </sheetData>
  <sheetProtection/>
  <mergeCells count="3">
    <mergeCell ref="I53:O53"/>
    <mergeCell ref="C53:G53"/>
    <mergeCell ref="F13:G13"/>
  </mergeCells>
  <dataValidations count="6">
    <dataValidation allowBlank="1" sqref="T22:T65536 U24:U65536 C158:P65536 C95:P95 C132:P132 U8:U12 U1:U6 H1:J55 C24:C55 A1:A65536 B24:B65536 B1:B11 D26:D55 C1:G12 E13:G13 B15:F15 B13:C13 K1:P57 AG1:AM8 U18 U14:U15 Q1:S65536 T1:T16 V1:W65536 X6:X65536 X1 G15:G55 Y1:AF65536 AN1:IV65536 D18:D22 AH9:AH11 AH13 T21:U21 T18:T20 B18:C23 E18:F55 AG15:AM27 AG29:AG65536 AI29:AM65536 AH29:AH43 AH45:AH65536"/>
    <dataValidation type="decimal" allowBlank="1" sqref="D13">
      <formula1>0</formula1>
      <formula2>1</formula2>
    </dataValidation>
    <dataValidation type="list" sqref="U13 U16 U22">
      <formula1>"ИСТИНА,ЛОЖЬ"</formula1>
    </dataValidation>
    <dataValidation type="textLength" allowBlank="1" showInputMessage="1" showErrorMessage="1" prompt="Не изменяйте значения этих ячеек без необходимости." sqref="X2:X4">
      <formula1>0</formula1>
      <formula2>0</formula2>
    </dataValidation>
    <dataValidation type="textLength" allowBlank="1" showInputMessage="1" prompt="Идентификатор соревнования. Необходим для связи нескольких видов и TEAMS_SETUP." sqref="X5">
      <formula1>0</formula1>
      <formula2>0</formula2>
    </dataValidation>
    <dataValidation type="textLength" allowBlank="1" showErrorMessage="1" error="Сумма коэффициэнтов. Не изменяйте формулу." sqref="D23">
      <formula1>0</formula1>
      <formula2>0</formula2>
    </dataValidation>
  </dataValidations>
  <printOptions/>
  <pageMargins left="0.06" right="0.08" top="0.78" bottom="1" header="0.31" footer="0.5"/>
  <pageSetup horizontalDpi="120" verticalDpi="12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370"/>
  <sheetViews>
    <sheetView zoomScale="75" zoomScaleNormal="75" zoomScalePageLayoutView="0" workbookViewId="0" topLeftCell="A43">
      <selection activeCell="A60" sqref="A60:AF60"/>
    </sheetView>
  </sheetViews>
  <sheetFormatPr defaultColWidth="9.00390625" defaultRowHeight="12.75" outlineLevelRow="3"/>
  <cols>
    <col min="1" max="1" width="6.00390625" style="125" customWidth="1"/>
    <col min="2" max="2" width="5.25390625" style="165" customWidth="1"/>
    <col min="3" max="3" width="15.875" style="127" customWidth="1"/>
    <col min="4" max="7" width="5.75390625" style="127" customWidth="1"/>
    <col min="8" max="8" width="6.75390625" style="115" customWidth="1"/>
    <col min="9" max="9" width="5.25390625" style="127" customWidth="1"/>
    <col min="10" max="15" width="5.75390625" style="127" customWidth="1"/>
    <col min="16" max="16" width="6.75390625" style="115" customWidth="1"/>
    <col min="17" max="17" width="2.875" style="127" customWidth="1"/>
    <col min="18" max="18" width="18.125" style="127" customWidth="1"/>
    <col min="19" max="19" width="0" style="127" hidden="1" customWidth="1"/>
    <col min="20" max="20" width="5.25390625" style="127" hidden="1" customWidth="1"/>
    <col min="21" max="22" width="0" style="127" hidden="1" customWidth="1"/>
    <col min="23" max="23" width="0" style="162" hidden="1" customWidth="1"/>
    <col min="24" max="25" width="0" style="124" hidden="1" customWidth="1"/>
    <col min="26" max="31" width="0" style="127" hidden="1" customWidth="1"/>
    <col min="32" max="16384" width="9.125" style="127" customWidth="1"/>
  </cols>
  <sheetData>
    <row r="1" spans="1:38" s="214" customFormat="1" ht="17.25" hidden="1" outlineLevel="1">
      <c r="A1" s="227"/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/>
      <c r="R1" s="231"/>
      <c r="S1" s="156"/>
      <c r="T1" s="143"/>
      <c r="U1" s="143"/>
      <c r="V1" s="143"/>
      <c r="W1" s="143"/>
      <c r="X1" s="142"/>
      <c r="Y1" s="142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</row>
    <row r="2" spans="1:38" s="214" customFormat="1" ht="17.25" hidden="1" outlineLevel="1">
      <c r="A2" s="232"/>
      <c r="B2" s="233" t="s">
        <v>24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154"/>
      <c r="R2" s="235"/>
      <c r="S2" s="156"/>
      <c r="T2" s="143"/>
      <c r="U2" s="143"/>
      <c r="V2" s="143"/>
      <c r="W2" s="143"/>
      <c r="X2" s="142"/>
      <c r="Y2" s="142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</row>
    <row r="3" spans="1:38" s="214" customFormat="1" ht="17.25" hidden="1" outlineLevel="1">
      <c r="A3" s="236"/>
      <c r="B3" s="237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154"/>
      <c r="R3" s="235"/>
      <c r="S3" s="156"/>
      <c r="T3" s="143"/>
      <c r="U3" s="143"/>
      <c r="V3" s="143"/>
      <c r="W3" s="143"/>
      <c r="X3" s="142"/>
      <c r="Y3" s="142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</row>
    <row r="4" spans="1:38" s="214" customFormat="1" ht="17.25" hidden="1" outlineLevel="1">
      <c r="A4" s="236"/>
      <c r="B4" s="237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154"/>
      <c r="R4" s="235"/>
      <c r="S4" s="156"/>
      <c r="T4" s="143"/>
      <c r="U4" s="143"/>
      <c r="V4" s="143"/>
      <c r="W4" s="143"/>
      <c r="X4" s="142"/>
      <c r="Y4" s="142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</row>
    <row r="5" spans="1:25" s="143" customFormat="1" ht="17.25" collapsed="1">
      <c r="A5" s="238"/>
      <c r="B5" s="239" t="str">
        <f>JUDGESLIST_01</f>
        <v>ОБЯЗАТЕЛЬНАЯ ПРОГРАММА</v>
      </c>
      <c r="C5" s="154"/>
      <c r="D5" s="154"/>
      <c r="E5" s="154"/>
      <c r="F5" s="154"/>
      <c r="G5" s="154"/>
      <c r="H5" s="154"/>
      <c r="I5" s="154"/>
      <c r="J5" s="154"/>
      <c r="K5" s="240" t="s">
        <v>52</v>
      </c>
      <c r="L5" s="154"/>
      <c r="M5" s="154"/>
      <c r="N5" s="238"/>
      <c r="O5" s="154"/>
      <c r="P5" s="154"/>
      <c r="Q5" s="154"/>
      <c r="R5" s="154"/>
      <c r="S5" s="156"/>
      <c r="X5" s="142"/>
      <c r="Y5" s="142"/>
    </row>
    <row r="6" spans="1:25" s="143" customFormat="1" ht="17.25">
      <c r="A6" s="142"/>
      <c r="B6" s="224" t="s">
        <v>8</v>
      </c>
      <c r="C6" s="147"/>
      <c r="E6" s="148"/>
      <c r="F6" s="147"/>
      <c r="G6" s="147"/>
      <c r="H6" s="149"/>
      <c r="I6" s="150"/>
      <c r="J6" s="150"/>
      <c r="K6" s="224" t="s">
        <v>53</v>
      </c>
      <c r="L6" s="150"/>
      <c r="M6" s="150"/>
      <c r="N6" s="142"/>
      <c r="S6" s="156"/>
      <c r="X6" s="142"/>
      <c r="Y6" s="142"/>
    </row>
    <row r="7" spans="1:25" s="143" customFormat="1" ht="17.25">
      <c r="A7" s="142"/>
      <c r="B7" s="151"/>
      <c r="N7" s="152"/>
      <c r="O7" s="143" t="str">
        <f>DATE_TIME_01</f>
        <v>8,00 11.04.2019</v>
      </c>
      <c r="S7" s="156"/>
      <c r="X7" s="142"/>
      <c r="Y7" s="142"/>
    </row>
    <row r="8" spans="1:25" s="143" customFormat="1" ht="17.25">
      <c r="A8" s="142"/>
      <c r="B8" s="151" t="str">
        <f>SETUP!AH4</f>
        <v>Рефери</v>
      </c>
      <c r="C8" s="147"/>
      <c r="D8" s="147"/>
      <c r="F8" s="143" t="str">
        <f>SETUP!$AI$4</f>
        <v>Кунская М.Л.</v>
      </c>
      <c r="G8" s="153"/>
      <c r="H8" s="154"/>
      <c r="K8" s="143">
        <f>SETUP!$AJ$4</f>
        <v>0</v>
      </c>
      <c r="M8" s="149"/>
      <c r="N8" s="155"/>
      <c r="S8" s="156"/>
      <c r="X8" s="142"/>
      <c r="Y8" s="142"/>
    </row>
    <row r="9" spans="1:25" s="143" customFormat="1" ht="17.25" hidden="1">
      <c r="A9" s="142"/>
      <c r="B9" s="151" t="str">
        <f>SETUP!AH5</f>
        <v>Ассистент рефери</v>
      </c>
      <c r="F9" s="143">
        <f>SETUP!$AI$5</f>
        <v>0</v>
      </c>
      <c r="K9" s="143">
        <f>SETUP!$AJ$5</f>
        <v>0</v>
      </c>
      <c r="N9" s="155"/>
      <c r="S9" s="156"/>
      <c r="X9" s="142"/>
      <c r="Y9" s="142"/>
    </row>
    <row r="10" spans="1:25" s="143" customFormat="1" ht="17.25" hidden="1">
      <c r="A10" s="142"/>
      <c r="B10" s="151" t="str">
        <f>SETUP!AH6</f>
        <v>Наблюдатель</v>
      </c>
      <c r="F10" s="143">
        <f>SETUP!$AI$6</f>
        <v>0</v>
      </c>
      <c r="K10" s="143">
        <f>SETUP!$AJ$6</f>
        <v>0</v>
      </c>
      <c r="S10" s="156"/>
      <c r="X10" s="142"/>
      <c r="Y10" s="142"/>
    </row>
    <row r="11" spans="1:25" s="143" customFormat="1" ht="17.25">
      <c r="A11" s="142"/>
      <c r="B11" s="151" t="str">
        <f>SETUP!AH7</f>
        <v>Главный секретарь</v>
      </c>
      <c r="C11" s="147"/>
      <c r="D11" s="147"/>
      <c r="F11" s="143" t="str">
        <f>SETUP!$AI$7</f>
        <v>Муравская С.Ф.</v>
      </c>
      <c r="G11" s="153"/>
      <c r="H11" s="150"/>
      <c r="I11" s="157"/>
      <c r="K11" s="143">
        <f>SETUP!$AJ$7</f>
        <v>0</v>
      </c>
      <c r="M11" s="149"/>
      <c r="N11" s="142"/>
      <c r="S11" s="156"/>
      <c r="X11" s="142"/>
      <c r="Y11" s="142"/>
    </row>
    <row r="12" spans="1:25" s="143" customFormat="1" ht="17.25" hidden="1">
      <c r="A12" s="142"/>
      <c r="B12" s="158"/>
      <c r="C12" s="147"/>
      <c r="D12" s="147"/>
      <c r="E12" s="153"/>
      <c r="F12" s="147"/>
      <c r="G12" s="159"/>
      <c r="I12" s="150"/>
      <c r="J12" s="150"/>
      <c r="K12" s="149"/>
      <c r="N12" s="142"/>
      <c r="S12" s="156"/>
      <c r="X12" s="142"/>
      <c r="Y12" s="142"/>
    </row>
    <row r="13" spans="1:25" s="143" customFormat="1" ht="17.25" hidden="1" outlineLevel="1">
      <c r="A13" s="142"/>
      <c r="B13" s="210" t="str">
        <f>JUDGESLIST_1</f>
        <v>БРИГАДА 1</v>
      </c>
      <c r="C13" s="150"/>
      <c r="D13" s="147"/>
      <c r="E13" s="155"/>
      <c r="H13" s="149"/>
      <c r="J13" s="210" t="str">
        <f>JUDGESLIST_2</f>
        <v>БРИГАДА 2</v>
      </c>
      <c r="K13" s="150"/>
      <c r="N13" s="149"/>
      <c r="P13" s="149"/>
      <c r="S13" s="156"/>
      <c r="X13" s="142"/>
      <c r="Y13" s="142"/>
    </row>
    <row r="14" spans="1:25" s="143" customFormat="1" ht="17.25" hidden="1" outlineLevel="1">
      <c r="A14" s="142" t="s">
        <v>76</v>
      </c>
      <c r="B14" s="154">
        <f>SETUP!AI8</f>
        <v>0</v>
      </c>
      <c r="C14" s="150"/>
      <c r="D14" s="147"/>
      <c r="E14" s="149">
        <f>SETUP!AJ8</f>
        <v>0</v>
      </c>
      <c r="H14" s="149"/>
      <c r="I14" s="142" t="s">
        <v>76</v>
      </c>
      <c r="J14" s="149">
        <f>SETUP!AI9</f>
        <v>0</v>
      </c>
      <c r="K14" s="150"/>
      <c r="N14" s="150"/>
      <c r="O14" s="149">
        <f>SETUP!AJ9</f>
        <v>0</v>
      </c>
      <c r="P14" s="149"/>
      <c r="S14" s="156"/>
      <c r="X14" s="142"/>
      <c r="Y14" s="142"/>
    </row>
    <row r="15" spans="1:25" s="162" customFormat="1" ht="17.25" hidden="1" outlineLevel="1">
      <c r="A15" s="155">
        <v>1</v>
      </c>
      <c r="B15" s="149" t="str">
        <f>SETUP!$AH$16</f>
        <v>Дармель Алена</v>
      </c>
      <c r="C15" s="150"/>
      <c r="D15" s="150"/>
      <c r="E15" s="149">
        <f>SETUP!$AI$16</f>
        <v>0</v>
      </c>
      <c r="H15" s="143"/>
      <c r="I15" s="155">
        <v>1</v>
      </c>
      <c r="J15" s="149" t="str">
        <f>SETUP!$AH$30</f>
        <v>Коблова Наталья</v>
      </c>
      <c r="K15" s="150"/>
      <c r="N15" s="150"/>
      <c r="O15" s="149">
        <f>SETUP!$AI$30</f>
        <v>0</v>
      </c>
      <c r="P15" s="149"/>
      <c r="X15" s="124"/>
      <c r="Y15" s="124"/>
    </row>
    <row r="16" spans="1:25" s="162" customFormat="1" ht="17.25" hidden="1" outlineLevel="1">
      <c r="A16" s="155">
        <v>2</v>
      </c>
      <c r="B16" s="149" t="str">
        <f>SETUP!$AH$17</f>
        <v>Сахарук Диана</v>
      </c>
      <c r="C16" s="148"/>
      <c r="D16" s="148"/>
      <c r="E16" s="149">
        <f>SETUP!$AI$17</f>
        <v>0</v>
      </c>
      <c r="H16" s="143"/>
      <c r="I16" s="155">
        <v>2</v>
      </c>
      <c r="J16" s="149" t="str">
        <f>SETUP!$AH$31</f>
        <v>Кудравец Виктория</v>
      </c>
      <c r="K16" s="148"/>
      <c r="N16" s="148"/>
      <c r="O16" s="149">
        <f>SETUP!$AI$31</f>
        <v>0</v>
      </c>
      <c r="P16" s="149"/>
      <c r="X16" s="124"/>
      <c r="Y16" s="124"/>
    </row>
    <row r="17" spans="1:25" s="162" customFormat="1" ht="17.25" hidden="1" outlineLevel="1">
      <c r="A17" s="155">
        <v>3</v>
      </c>
      <c r="B17" s="149" t="str">
        <f>SETUP!$AH$18</f>
        <v>Богина Валентина</v>
      </c>
      <c r="C17" s="148"/>
      <c r="D17" s="148"/>
      <c r="E17" s="149">
        <f>SETUP!$AI$18</f>
        <v>0</v>
      </c>
      <c r="H17" s="143"/>
      <c r="I17" s="155">
        <v>3</v>
      </c>
      <c r="J17" s="149" t="str">
        <f>SETUP!$AH$32</f>
        <v>Шишко Диана</v>
      </c>
      <c r="K17" s="148"/>
      <c r="N17" s="148"/>
      <c r="O17" s="149">
        <f>SETUP!$AI$32</f>
        <v>0</v>
      </c>
      <c r="P17" s="149"/>
      <c r="X17" s="124"/>
      <c r="Y17" s="124"/>
    </row>
    <row r="18" spans="1:25" s="162" customFormat="1" ht="17.25" hidden="1" outlineLevel="1">
      <c r="A18" s="155">
        <v>4</v>
      </c>
      <c r="B18" s="149" t="str">
        <f>SETUP!$AH$19</f>
        <v>Матусевич Наталья</v>
      </c>
      <c r="C18" s="148"/>
      <c r="D18" s="148"/>
      <c r="E18" s="149">
        <f>SETUP!$AI$19</f>
        <v>0</v>
      </c>
      <c r="H18" s="143"/>
      <c r="I18" s="155">
        <v>4</v>
      </c>
      <c r="J18" s="149" t="str">
        <f>SETUP!$AH$33</f>
        <v>Тарахович Анастасия</v>
      </c>
      <c r="K18" s="148"/>
      <c r="N18" s="148"/>
      <c r="O18" s="149">
        <f>SETUP!$AI$33</f>
        <v>0</v>
      </c>
      <c r="P18" s="149"/>
      <c r="X18" s="124"/>
      <c r="Y18" s="124"/>
    </row>
    <row r="19" spans="1:25" s="162" customFormat="1" ht="17.25" hidden="1" outlineLevel="1">
      <c r="A19" s="155">
        <v>5</v>
      </c>
      <c r="B19" s="149" t="str">
        <f>SETUP!$AH$20</f>
        <v>Шульгина Анна</v>
      </c>
      <c r="C19" s="148"/>
      <c r="D19" s="148"/>
      <c r="E19" s="149">
        <f>SETUP!$AI$20</f>
        <v>0</v>
      </c>
      <c r="H19" s="143"/>
      <c r="I19" s="155">
        <v>5</v>
      </c>
      <c r="J19" s="149" t="str">
        <f>SETUP!$AH$34</f>
        <v>Бичун Александра</v>
      </c>
      <c r="K19" s="148"/>
      <c r="N19" s="148"/>
      <c r="O19" s="149">
        <f>SETUP!$AI$34</f>
        <v>0</v>
      </c>
      <c r="P19" s="149"/>
      <c r="X19" s="124"/>
      <c r="Y19" s="124"/>
    </row>
    <row r="20" spans="1:25" s="162" customFormat="1" ht="17.25" hidden="1" outlineLevel="3">
      <c r="A20" s="155">
        <v>6</v>
      </c>
      <c r="B20" s="149" t="str">
        <f>SETUP!$AH$21</f>
        <v>Цыплакова Доминика</v>
      </c>
      <c r="E20" s="149">
        <f>SETUP!$AI$21</f>
        <v>0</v>
      </c>
      <c r="H20" s="123"/>
      <c r="I20" s="155">
        <v>6</v>
      </c>
      <c r="J20" s="149" t="str">
        <f>SETUP!$AH$35</f>
        <v>Сенько Людмила</v>
      </c>
      <c r="O20" s="149">
        <f>SETUP!$AI$35</f>
        <v>0</v>
      </c>
      <c r="X20" s="124"/>
      <c r="Y20" s="124"/>
    </row>
    <row r="21" spans="1:25" s="162" customFormat="1" ht="17.25" hidden="1" outlineLevel="3">
      <c r="A21" s="155">
        <v>7</v>
      </c>
      <c r="B21" s="149">
        <f>SETUP!$AH$22</f>
        <v>0</v>
      </c>
      <c r="E21" s="149">
        <f>SETUP!$AI$22</f>
        <v>0</v>
      </c>
      <c r="H21" s="123"/>
      <c r="I21" s="155">
        <v>7</v>
      </c>
      <c r="J21" s="149">
        <f>SETUP!$AH$36</f>
        <v>0</v>
      </c>
      <c r="O21" s="149">
        <f>SETUP!$AI$36</f>
        <v>0</v>
      </c>
      <c r="X21" s="124"/>
      <c r="Y21" s="124"/>
    </row>
    <row r="22" spans="1:17" ht="17.25" hidden="1" collapsed="1">
      <c r="A22" s="155"/>
      <c r="B22" s="149"/>
      <c r="C22" s="162"/>
      <c r="D22" s="162"/>
      <c r="E22" s="149"/>
      <c r="H22" s="123"/>
      <c r="I22" s="155"/>
      <c r="J22" s="149"/>
      <c r="K22" s="162"/>
      <c r="N22" s="162"/>
      <c r="O22" s="149"/>
      <c r="P22" s="162"/>
      <c r="Q22" s="162"/>
    </row>
    <row r="23" spans="1:15" ht="17.25" hidden="1">
      <c r="A23" s="155"/>
      <c r="B23" s="149"/>
      <c r="E23" s="149"/>
      <c r="I23" s="155"/>
      <c r="J23" s="149"/>
      <c r="O23" s="149"/>
    </row>
    <row r="24" spans="1:25" s="162" customFormat="1" ht="17.25" hidden="1" outlineLevel="2">
      <c r="A24" s="155"/>
      <c r="B24" s="210" t="str">
        <f>JUDGESLIST_3</f>
        <v>БРИГАДА 3</v>
      </c>
      <c r="C24" s="150"/>
      <c r="D24" s="147"/>
      <c r="E24" s="155"/>
      <c r="H24" s="149"/>
      <c r="I24" s="142"/>
      <c r="J24" s="210" t="str">
        <f>JUDGESLIST_4</f>
        <v>БРИГАДА 4</v>
      </c>
      <c r="O24" s="123"/>
      <c r="X24" s="124"/>
      <c r="Y24" s="124"/>
    </row>
    <row r="25" spans="1:25" s="162" customFormat="1" ht="17.25" hidden="1" outlineLevel="2">
      <c r="A25" s="142" t="s">
        <v>76</v>
      </c>
      <c r="B25" s="154">
        <f>SETUP!AI10</f>
        <v>0</v>
      </c>
      <c r="C25" s="150"/>
      <c r="D25" s="147"/>
      <c r="E25" s="149">
        <f>SETUP!AJ10</f>
        <v>0</v>
      </c>
      <c r="H25" s="149"/>
      <c r="I25" s="142" t="s">
        <v>76</v>
      </c>
      <c r="J25" s="149">
        <f>SETUP!AI11</f>
        <v>0</v>
      </c>
      <c r="K25" s="150"/>
      <c r="N25" s="150"/>
      <c r="O25" s="149">
        <f>SETUP!AJ11</f>
        <v>0</v>
      </c>
      <c r="P25" s="149"/>
      <c r="X25" s="124"/>
      <c r="Y25" s="124"/>
    </row>
    <row r="26" spans="1:25" s="162" customFormat="1" ht="17.25" hidden="1" outlineLevel="2">
      <c r="A26" s="155">
        <v>1</v>
      </c>
      <c r="B26" s="149">
        <f>SETUP!$AL$16</f>
        <v>0</v>
      </c>
      <c r="C26" s="150"/>
      <c r="D26" s="150"/>
      <c r="E26" s="149">
        <f>SETUP!$AM$16</f>
        <v>0</v>
      </c>
      <c r="H26" s="143"/>
      <c r="I26" s="155">
        <v>1</v>
      </c>
      <c r="J26" s="149">
        <f>SETUP!$AL$30</f>
        <v>0</v>
      </c>
      <c r="O26" s="149">
        <f>SETUP!$AM$30</f>
        <v>0</v>
      </c>
      <c r="X26" s="124"/>
      <c r="Y26" s="124"/>
    </row>
    <row r="27" spans="1:25" s="162" customFormat="1" ht="17.25" hidden="1" outlineLevel="2">
      <c r="A27" s="155">
        <v>2</v>
      </c>
      <c r="B27" s="149">
        <f>SETUP!$AL$17</f>
        <v>0</v>
      </c>
      <c r="C27" s="148"/>
      <c r="D27" s="148"/>
      <c r="E27" s="149">
        <f>SETUP!$AM$17</f>
        <v>0</v>
      </c>
      <c r="H27" s="143"/>
      <c r="I27" s="155">
        <v>2</v>
      </c>
      <c r="J27" s="149">
        <f>SETUP!$AL$31</f>
        <v>0</v>
      </c>
      <c r="K27" s="164"/>
      <c r="O27" s="149">
        <f>SETUP!$AM$31</f>
        <v>0</v>
      </c>
      <c r="X27" s="124"/>
      <c r="Y27" s="124"/>
    </row>
    <row r="28" spans="1:25" s="162" customFormat="1" ht="17.25" hidden="1" outlineLevel="2">
      <c r="A28" s="155">
        <v>3</v>
      </c>
      <c r="B28" s="149">
        <f>SETUP!$AL$18</f>
        <v>0</v>
      </c>
      <c r="C28" s="148"/>
      <c r="D28" s="148"/>
      <c r="E28" s="149">
        <f>SETUP!$AM$18</f>
        <v>0</v>
      </c>
      <c r="H28" s="143"/>
      <c r="I28" s="155">
        <v>3</v>
      </c>
      <c r="J28" s="149">
        <f>SETUP!$AL$32</f>
        <v>0</v>
      </c>
      <c r="O28" s="149">
        <f>SETUP!$AM$32</f>
        <v>0</v>
      </c>
      <c r="X28" s="124"/>
      <c r="Y28" s="124"/>
    </row>
    <row r="29" spans="1:25" s="162" customFormat="1" ht="17.25" hidden="1" outlineLevel="2">
      <c r="A29" s="155">
        <v>4</v>
      </c>
      <c r="B29" s="149">
        <f>SETUP!$AL$19</f>
        <v>0</v>
      </c>
      <c r="C29" s="148"/>
      <c r="D29" s="148"/>
      <c r="E29" s="149">
        <f>SETUP!$AM$19</f>
        <v>0</v>
      </c>
      <c r="H29" s="143"/>
      <c r="I29" s="155">
        <v>4</v>
      </c>
      <c r="J29" s="149">
        <f>SETUP!$AL$33</f>
        <v>0</v>
      </c>
      <c r="O29" s="149">
        <f>SETUP!$AM$33</f>
        <v>0</v>
      </c>
      <c r="X29" s="124"/>
      <c r="Y29" s="124"/>
    </row>
    <row r="30" spans="1:25" s="162" customFormat="1" ht="17.25" hidden="1" outlineLevel="2">
      <c r="A30" s="155">
        <v>5</v>
      </c>
      <c r="B30" s="149">
        <f>SETUP!$AL$20</f>
        <v>0</v>
      </c>
      <c r="C30" s="148"/>
      <c r="D30" s="148"/>
      <c r="E30" s="149">
        <f>SETUP!$AM$20</f>
        <v>0</v>
      </c>
      <c r="H30" s="143"/>
      <c r="I30" s="155">
        <v>5</v>
      </c>
      <c r="J30" s="149">
        <f>SETUP!$AL$34</f>
        <v>0</v>
      </c>
      <c r="O30" s="149">
        <f>SETUP!$AM$34</f>
        <v>0</v>
      </c>
      <c r="X30" s="124"/>
      <c r="Y30" s="124"/>
    </row>
    <row r="31" spans="1:25" s="162" customFormat="1" ht="17.25" hidden="1" outlineLevel="3">
      <c r="A31" s="155">
        <v>6</v>
      </c>
      <c r="B31" s="149">
        <f>SETUP!$AL$21</f>
        <v>0</v>
      </c>
      <c r="E31" s="149">
        <f>SETUP!$AM$21</f>
        <v>0</v>
      </c>
      <c r="H31" s="123"/>
      <c r="I31" s="155">
        <v>6</v>
      </c>
      <c r="J31" s="149">
        <f>SETUP!$AL$35</f>
        <v>0</v>
      </c>
      <c r="O31" s="149">
        <f>SETUP!$AM$35</f>
        <v>0</v>
      </c>
      <c r="X31" s="124"/>
      <c r="Y31" s="124"/>
    </row>
    <row r="32" spans="1:25" s="162" customFormat="1" ht="17.25" hidden="1" outlineLevel="3">
      <c r="A32" s="155">
        <v>7</v>
      </c>
      <c r="B32" s="149">
        <f>SETUP!$AL$22</f>
        <v>0</v>
      </c>
      <c r="E32" s="149">
        <f>SETUP!$AM$22</f>
        <v>0</v>
      </c>
      <c r="H32" s="123"/>
      <c r="I32" s="155">
        <v>7</v>
      </c>
      <c r="J32" s="149">
        <f>SETUP!$AL$36</f>
        <v>0</v>
      </c>
      <c r="O32" s="149">
        <f>SETUP!$AM$36</f>
        <v>0</v>
      </c>
      <c r="X32" s="124"/>
      <c r="Y32" s="124"/>
    </row>
    <row r="33" spans="1:17" ht="17.25" hidden="1">
      <c r="A33" s="155">
        <v>8</v>
      </c>
      <c r="B33" s="149">
        <f>SETUP!$AL$23</f>
        <v>0</v>
      </c>
      <c r="C33" s="162"/>
      <c r="D33" s="162"/>
      <c r="E33" s="149">
        <f>SETUP!$AM$23</f>
        <v>0</v>
      </c>
      <c r="I33" s="155">
        <v>8</v>
      </c>
      <c r="J33" s="149">
        <f>SETUP!$AL$37</f>
        <v>0</v>
      </c>
      <c r="K33" s="162"/>
      <c r="N33" s="162"/>
      <c r="O33" s="149">
        <f>SETUP!$AM$37</f>
        <v>0</v>
      </c>
      <c r="P33" s="162"/>
      <c r="Q33" s="162"/>
    </row>
    <row r="34" spans="1:15" ht="17.25" hidden="1">
      <c r="A34" s="155">
        <v>9</v>
      </c>
      <c r="B34" s="149">
        <f>SETUP!$AL$24</f>
        <v>0</v>
      </c>
      <c r="E34" s="149">
        <f>SETUP!$AM$24</f>
        <v>0</v>
      </c>
      <c r="I34" s="155">
        <v>9</v>
      </c>
      <c r="J34" s="149">
        <f>SETUP!$AL$38</f>
        <v>0</v>
      </c>
      <c r="O34" s="149">
        <f>SETUP!$AM$38</f>
        <v>0</v>
      </c>
    </row>
    <row r="35" spans="1:15" ht="17.25" hidden="1">
      <c r="A35" s="155"/>
      <c r="B35" s="149"/>
      <c r="E35" s="149"/>
      <c r="I35" s="155"/>
      <c r="J35" s="149"/>
      <c r="O35" s="149"/>
    </row>
    <row r="36" ht="17.25" hidden="1"/>
    <row r="37" spans="2:11" s="167" customFormat="1" ht="23.25" customHeight="1">
      <c r="B37" s="173" t="s">
        <v>56</v>
      </c>
      <c r="D37" s="167" t="str">
        <f>CONCATENATE(FIGS_GROUP_NAME," (",FIGS_GROUP,")")</f>
        <v> (1)</v>
      </c>
      <c r="I37" s="174" t="s">
        <v>46</v>
      </c>
      <c r="J37" s="174" t="s">
        <v>47</v>
      </c>
      <c r="K37" s="174" t="s">
        <v>6</v>
      </c>
    </row>
    <row r="38" spans="2:11" s="167" customFormat="1" ht="17.25">
      <c r="B38" s="168" t="str">
        <f>FIGID1</f>
        <v>308i</v>
      </c>
      <c r="C38" s="168" t="str">
        <f>FIGNAME1</f>
        <v>Барракуда шпагат винт вверх</v>
      </c>
      <c r="I38" s="175">
        <f>FIGDD1</f>
        <v>3.3</v>
      </c>
      <c r="J38" s="126">
        <f>IF(NOT(ISBLANK(FIGPAN1)),FIGPAN1,"")</f>
        <v>1</v>
      </c>
      <c r="K38" s="126">
        <f>IF(NOT(ISBLANK(FIGSN1)),FIGSN1,"")</f>
        <v>1</v>
      </c>
    </row>
    <row r="39" ht="17.25">
      <c r="C39" s="168">
        <f>IF(NOT(ISBLANK(FIGNAME1_2)),CONCATENATE("(",FIGNAME1_2,")"),"")</f>
      </c>
    </row>
    <row r="40" spans="2:11" s="167" customFormat="1" ht="17.25">
      <c r="B40" s="168" t="str">
        <f>FIGID2</f>
        <v>355g</v>
      </c>
      <c r="C40" s="168" t="str">
        <f>FIGNAME2</f>
        <v>Тюмлер вращение винт</v>
      </c>
      <c r="I40" s="175">
        <f>FIGDD2</f>
        <v>2.5</v>
      </c>
      <c r="J40" s="126">
        <f>IF(NOT(ISBLANK(FIGPAN2)),FIGPAN2,"")</f>
        <v>2</v>
      </c>
      <c r="K40" s="126">
        <f>IF(NOT(ISBLANK(FIGSN2)),FIGSN2,"")</f>
        <v>13</v>
      </c>
    </row>
    <row r="41" ht="17.25">
      <c r="C41" s="168">
        <f>IF(NOT(ISBLANK(FIGNAME2_2)),CONCATENATE("(",FIGNAME2_2,")"),"")</f>
      </c>
    </row>
    <row r="42" spans="2:11" s="167" customFormat="1" ht="17.25">
      <c r="B42" s="168">
        <f>FIGID3</f>
        <v>364</v>
      </c>
      <c r="C42" s="168" t="str">
        <f>FIGNAME3</f>
        <v>Вихрь</v>
      </c>
      <c r="I42" s="175">
        <f>FIGDD3</f>
        <v>2.7</v>
      </c>
      <c r="J42" s="126">
        <f>IF(NOT(ISBLANK(FIGPAN3)),FIGPAN3,"")</f>
        <v>1</v>
      </c>
      <c r="K42" s="126">
        <f>IF(NOT(ISBLANK(FIGSN3)),FIGSN3,"")</f>
        <v>7</v>
      </c>
    </row>
    <row r="43" ht="17.25">
      <c r="C43" s="168">
        <f>IF(NOT(ISBLANK(FIGNAME3_2)),CONCATENATE("(",FIGNAME3_2,")"),"")</f>
      </c>
    </row>
    <row r="44" spans="2:11" s="167" customFormat="1" ht="17.25">
      <c r="B44" s="168">
        <f>FIGID4</f>
        <v>343</v>
      </c>
      <c r="C44" s="168" t="str">
        <f>FIGNAME4</f>
        <v>Бабочка</v>
      </c>
      <c r="I44" s="176">
        <f>FIGDD4</f>
        <v>2.5</v>
      </c>
      <c r="J44" s="126">
        <f>IF(NOT(ISBLANK(FIGPAN4)),FIGPAN4,"")</f>
        <v>2</v>
      </c>
      <c r="K44" s="126">
        <f>IF(NOT(ISBLANK(FIGSN4)),FIGSN4,"")</f>
        <v>19</v>
      </c>
    </row>
    <row r="45" spans="3:9" s="167" customFormat="1" ht="18" thickBot="1">
      <c r="C45" s="168">
        <f>IF(NOT(ISBLANK(FIGNAME4_2)),CONCATENATE("(",FIGNAME4_2,")"),"")</f>
      </c>
      <c r="I45" s="177"/>
    </row>
    <row r="46" s="167" customFormat="1" ht="17.25">
      <c r="I46" s="178">
        <f>FIGSDD</f>
        <v>11</v>
      </c>
    </row>
    <row r="47" s="167" customFormat="1" ht="17.25" hidden="1">
      <c r="I47" s="175"/>
    </row>
    <row r="48" s="167" customFormat="1" ht="17.25" hidden="1">
      <c r="I48" s="175"/>
    </row>
    <row r="49" s="167" customFormat="1" ht="17.25" hidden="1">
      <c r="I49" s="175"/>
    </row>
    <row r="50" ht="17.25" hidden="1"/>
    <row r="51" s="167" customFormat="1" ht="17.25"/>
    <row r="52" spans="1:40" s="185" customFormat="1" ht="17.25">
      <c r="A52" s="179"/>
      <c r="B52" s="180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215"/>
      <c r="U52" s="216"/>
      <c r="V52" s="216"/>
      <c r="W52" s="215"/>
      <c r="X52" s="217"/>
      <c r="Y52" s="217"/>
      <c r="Z52" s="215"/>
      <c r="AA52" s="215"/>
      <c r="AB52" s="215"/>
      <c r="AC52" s="215"/>
      <c r="AD52" s="215"/>
      <c r="AE52" s="215"/>
      <c r="AF52" s="215"/>
      <c r="AG52" s="184"/>
      <c r="AH52" s="184"/>
      <c r="AI52" s="184"/>
      <c r="AJ52" s="184"/>
      <c r="AK52" s="184"/>
      <c r="AL52" s="184"/>
      <c r="AM52" s="184"/>
      <c r="AN52" s="184"/>
    </row>
    <row r="53" spans="1:40" s="185" customFormat="1" ht="18" thickBot="1">
      <c r="A53" s="186"/>
      <c r="B53" s="187" t="s">
        <v>6</v>
      </c>
      <c r="C53" s="188" t="s">
        <v>33</v>
      </c>
      <c r="D53" s="188"/>
      <c r="E53" s="188"/>
      <c r="F53" s="188"/>
      <c r="G53" s="186" t="s">
        <v>7</v>
      </c>
      <c r="H53" s="186" t="s">
        <v>120</v>
      </c>
      <c r="I53" s="189" t="s">
        <v>32</v>
      </c>
      <c r="J53" s="189"/>
      <c r="K53" s="189"/>
      <c r="L53" s="189"/>
      <c r="M53" s="189"/>
      <c r="N53" s="190"/>
      <c r="O53" s="258" t="s">
        <v>7</v>
      </c>
      <c r="P53" s="186" t="s">
        <v>120</v>
      </c>
      <c r="Q53" s="191"/>
      <c r="R53" s="190"/>
      <c r="S53" s="190"/>
      <c r="T53" s="191"/>
      <c r="U53" s="218"/>
      <c r="V53" s="218"/>
      <c r="W53" s="191"/>
      <c r="X53" s="219" t="s">
        <v>16</v>
      </c>
      <c r="Y53" s="219" t="s">
        <v>12</v>
      </c>
      <c r="Z53" s="191"/>
      <c r="AA53" s="191"/>
      <c r="AB53" s="191"/>
      <c r="AC53" s="191"/>
      <c r="AD53" s="191"/>
      <c r="AE53" s="191"/>
      <c r="AF53" s="103" t="s">
        <v>27</v>
      </c>
      <c r="AG53" s="184"/>
      <c r="AH53" s="184"/>
      <c r="AI53" s="184"/>
      <c r="AJ53" s="184"/>
      <c r="AK53" s="184"/>
      <c r="AL53" s="184"/>
      <c r="AM53" s="184"/>
      <c r="AN53" s="184"/>
    </row>
    <row r="54" spans="1:40" s="113" customFormat="1" ht="18" thickTop="1">
      <c r="A54" s="105"/>
      <c r="B54" s="220"/>
      <c r="C54" s="107"/>
      <c r="D54" s="107"/>
      <c r="E54" s="107"/>
      <c r="F54" s="107"/>
      <c r="G54" s="107"/>
      <c r="H54" s="107"/>
      <c r="I54" s="109"/>
      <c r="J54" s="109"/>
      <c r="K54" s="109"/>
      <c r="L54" s="110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2"/>
      <c r="Y54" s="112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</row>
    <row r="55" spans="1:32" s="115" customFormat="1" ht="21" customHeight="1">
      <c r="A55" s="263"/>
      <c r="B55" s="124">
        <v>1</v>
      </c>
      <c r="C55" s="122" t="s">
        <v>104</v>
      </c>
      <c r="E55" s="118"/>
      <c r="G55" s="255" t="s">
        <v>108</v>
      </c>
      <c r="H55" s="257"/>
      <c r="I55" s="108" t="s">
        <v>118</v>
      </c>
      <c r="K55" s="118"/>
      <c r="M55" s="118"/>
      <c r="N55" s="116"/>
      <c r="P55" s="118"/>
      <c r="Q55" s="119"/>
      <c r="W55" s="261"/>
      <c r="X55" s="259">
        <f>[1]!sn_val(B55)</f>
        <v>1</v>
      </c>
      <c r="Y55" s="123">
        <v>2</v>
      </c>
      <c r="AC55" s="168"/>
      <c r="AF55" s="125"/>
    </row>
    <row r="56" spans="1:32" s="115" customFormat="1" ht="21" customHeight="1">
      <c r="A56" s="263"/>
      <c r="B56" s="124">
        <v>2</v>
      </c>
      <c r="C56" s="122" t="s">
        <v>86</v>
      </c>
      <c r="E56" s="118"/>
      <c r="G56" s="255" t="s">
        <v>109</v>
      </c>
      <c r="H56" s="257"/>
      <c r="I56" s="108" t="s">
        <v>115</v>
      </c>
      <c r="J56" s="118"/>
      <c r="N56" s="125"/>
      <c r="Q56" s="130"/>
      <c r="W56" s="261"/>
      <c r="X56" s="259">
        <f>[1]!sn_val(B56)</f>
        <v>2</v>
      </c>
      <c r="Y56" s="123">
        <v>14</v>
      </c>
      <c r="AC56" s="168"/>
      <c r="AF56" s="125"/>
    </row>
    <row r="57" spans="1:42" s="115" customFormat="1" ht="21" customHeight="1">
      <c r="A57" s="265"/>
      <c r="B57" s="117">
        <v>3</v>
      </c>
      <c r="C57" s="122" t="s">
        <v>98</v>
      </c>
      <c r="E57" s="118"/>
      <c r="G57" s="255" t="s">
        <v>111</v>
      </c>
      <c r="H57" s="257"/>
      <c r="I57" s="108" t="s">
        <v>116</v>
      </c>
      <c r="K57" s="118"/>
      <c r="M57" s="118"/>
      <c r="N57" s="116"/>
      <c r="P57" s="118"/>
      <c r="Q57" s="119"/>
      <c r="R57" s="120"/>
      <c r="S57" s="113"/>
      <c r="T57" s="111"/>
      <c r="U57" s="121"/>
      <c r="V57" s="121"/>
      <c r="W57" s="262"/>
      <c r="X57" s="260">
        <f>[1]!sn_val(B57)</f>
        <v>3</v>
      </c>
      <c r="Y57" s="111">
        <v>12</v>
      </c>
      <c r="Z57" s="113"/>
      <c r="AA57" s="113"/>
      <c r="AB57" s="6"/>
      <c r="AC57" s="113"/>
      <c r="AD57" s="111"/>
      <c r="AE57" s="111"/>
      <c r="AF57" s="114"/>
      <c r="AG57" s="111"/>
      <c r="AH57" s="111"/>
      <c r="AI57" s="111"/>
      <c r="AJ57" s="111"/>
      <c r="AK57" s="111"/>
      <c r="AL57" s="111"/>
      <c r="AM57" s="111"/>
      <c r="AN57" s="113"/>
      <c r="AO57" s="113"/>
      <c r="AP57" s="113"/>
    </row>
    <row r="58" spans="1:32" s="115" customFormat="1" ht="21" customHeight="1">
      <c r="A58" s="263"/>
      <c r="B58" s="124">
        <v>4</v>
      </c>
      <c r="C58" s="129" t="s">
        <v>90</v>
      </c>
      <c r="D58" s="113"/>
      <c r="E58" s="107"/>
      <c r="F58" s="113"/>
      <c r="G58" s="220" t="s">
        <v>112</v>
      </c>
      <c r="H58" s="256"/>
      <c r="I58" s="108" t="s">
        <v>115</v>
      </c>
      <c r="K58" s="118"/>
      <c r="M58" s="118"/>
      <c r="N58" s="116"/>
      <c r="P58" s="118"/>
      <c r="Q58" s="119"/>
      <c r="W58" s="261"/>
      <c r="X58" s="259">
        <f>[1]!sn_val(B58)</f>
        <v>4</v>
      </c>
      <c r="Y58" s="123">
        <v>15</v>
      </c>
      <c r="AC58" s="168"/>
      <c r="AF58" s="125"/>
    </row>
    <row r="59" spans="1:42" s="115" customFormat="1" ht="21" customHeight="1">
      <c r="A59" s="264"/>
      <c r="B59" s="106">
        <v>5</v>
      </c>
      <c r="C59" s="122" t="s">
        <v>102</v>
      </c>
      <c r="E59" s="118"/>
      <c r="G59" s="255" t="s">
        <v>112</v>
      </c>
      <c r="H59" s="257"/>
      <c r="I59" s="108" t="s">
        <v>116</v>
      </c>
      <c r="N59" s="125"/>
      <c r="Q59" s="111"/>
      <c r="R59" s="111"/>
      <c r="S59" s="111"/>
      <c r="T59" s="111"/>
      <c r="U59" s="111"/>
      <c r="V59" s="111"/>
      <c r="W59" s="262"/>
      <c r="X59" s="260">
        <f>[1]!sn_val(B59)</f>
        <v>5</v>
      </c>
      <c r="Y59" s="111">
        <v>23</v>
      </c>
      <c r="Z59" s="113"/>
      <c r="AA59" s="113"/>
      <c r="AB59" s="6"/>
      <c r="AC59" s="113"/>
      <c r="AD59" s="111"/>
      <c r="AE59" s="111"/>
      <c r="AF59" s="112"/>
      <c r="AG59" s="111"/>
      <c r="AH59" s="111"/>
      <c r="AI59" s="111"/>
      <c r="AJ59" s="111"/>
      <c r="AK59" s="111"/>
      <c r="AL59" s="111"/>
      <c r="AM59" s="111"/>
      <c r="AN59" s="111"/>
      <c r="AO59" s="113"/>
      <c r="AP59" s="113"/>
    </row>
    <row r="60" spans="1:32" s="115" customFormat="1" ht="21" customHeight="1">
      <c r="A60" s="263"/>
      <c r="B60" s="124">
        <v>6</v>
      </c>
      <c r="C60" s="122" t="s">
        <v>89</v>
      </c>
      <c r="E60" s="118"/>
      <c r="G60" s="255" t="s">
        <v>110</v>
      </c>
      <c r="H60" s="257"/>
      <c r="I60" s="108" t="s">
        <v>115</v>
      </c>
      <c r="K60" s="118"/>
      <c r="M60" s="118"/>
      <c r="N60" s="116"/>
      <c r="P60" s="118"/>
      <c r="Q60" s="119"/>
      <c r="W60" s="261"/>
      <c r="X60" s="259">
        <f>[1]!sn_val(B60)</f>
        <v>6</v>
      </c>
      <c r="Y60" s="123">
        <v>16</v>
      </c>
      <c r="AC60" s="168"/>
      <c r="AF60" s="125"/>
    </row>
    <row r="61" spans="1:32" s="115" customFormat="1" ht="21" customHeight="1">
      <c r="A61" s="263"/>
      <c r="B61" s="124">
        <v>7</v>
      </c>
      <c r="C61" s="118" t="s">
        <v>99</v>
      </c>
      <c r="E61" s="118"/>
      <c r="G61" s="255" t="s">
        <v>108</v>
      </c>
      <c r="H61" s="257"/>
      <c r="I61" s="108" t="s">
        <v>116</v>
      </c>
      <c r="J61" s="118"/>
      <c r="K61" s="118"/>
      <c r="L61" s="118"/>
      <c r="M61" s="118"/>
      <c r="N61" s="255"/>
      <c r="O61" s="122"/>
      <c r="P61" s="128"/>
      <c r="Q61" s="119"/>
      <c r="W61" s="261"/>
      <c r="X61" s="259">
        <f>[1]!sn_val(B61)</f>
        <v>7</v>
      </c>
      <c r="Y61" s="123">
        <v>4</v>
      </c>
      <c r="AC61" s="168"/>
      <c r="AF61" s="125"/>
    </row>
    <row r="62" spans="1:42" s="113" customFormat="1" ht="21" customHeight="1">
      <c r="A62" s="263"/>
      <c r="B62" s="124">
        <v>8</v>
      </c>
      <c r="C62" s="122" t="s">
        <v>84</v>
      </c>
      <c r="D62" s="115"/>
      <c r="E62" s="118"/>
      <c r="F62" s="115"/>
      <c r="G62" s="255" t="s">
        <v>108</v>
      </c>
      <c r="H62" s="257"/>
      <c r="I62" s="108" t="s">
        <v>115</v>
      </c>
      <c r="J62" s="115"/>
      <c r="K62" s="119"/>
      <c r="L62" s="115"/>
      <c r="M62" s="122"/>
      <c r="N62" s="116"/>
      <c r="O62" s="115"/>
      <c r="P62" s="118"/>
      <c r="Q62" s="119"/>
      <c r="R62" s="115"/>
      <c r="S62" s="115"/>
      <c r="T62" s="115"/>
      <c r="U62" s="115"/>
      <c r="V62" s="115"/>
      <c r="W62" s="261"/>
      <c r="X62" s="259">
        <f>[1]!sn_val(B62)</f>
        <v>8</v>
      </c>
      <c r="Y62" s="123">
        <v>19</v>
      </c>
      <c r="Z62" s="115"/>
      <c r="AA62" s="115"/>
      <c r="AB62" s="115"/>
      <c r="AC62" s="168"/>
      <c r="AD62" s="115"/>
      <c r="AE62" s="115"/>
      <c r="AF62" s="125"/>
      <c r="AG62" s="111"/>
      <c r="AH62" s="111"/>
      <c r="AI62" s="111"/>
      <c r="AJ62" s="111"/>
      <c r="AK62" s="111"/>
      <c r="AL62" s="111"/>
      <c r="AM62" s="111"/>
      <c r="AN62" s="115"/>
      <c r="AO62" s="115"/>
      <c r="AP62" s="115"/>
    </row>
    <row r="63" spans="1:42" s="115" customFormat="1" ht="21" customHeight="1">
      <c r="A63" s="264"/>
      <c r="B63" s="106">
        <v>9</v>
      </c>
      <c r="C63" s="129" t="s">
        <v>96</v>
      </c>
      <c r="E63" s="118"/>
      <c r="G63" s="255" t="s">
        <v>111</v>
      </c>
      <c r="H63" s="257"/>
      <c r="I63" s="108" t="s">
        <v>116</v>
      </c>
      <c r="K63" s="109"/>
      <c r="L63" s="110"/>
      <c r="M63" s="111"/>
      <c r="N63" s="112"/>
      <c r="O63" s="111"/>
      <c r="P63" s="111"/>
      <c r="Q63" s="111"/>
      <c r="R63" s="111"/>
      <c r="S63" s="111"/>
      <c r="T63" s="111"/>
      <c r="U63" s="111"/>
      <c r="V63" s="111"/>
      <c r="W63" s="262"/>
      <c r="X63" s="260">
        <f>[1]!sn_val(B63)</f>
        <v>9</v>
      </c>
      <c r="Y63" s="111">
        <v>8</v>
      </c>
      <c r="Z63" s="113"/>
      <c r="AA63" s="113"/>
      <c r="AB63" s="6"/>
      <c r="AC63" s="113"/>
      <c r="AD63" s="111"/>
      <c r="AE63" s="111"/>
      <c r="AF63" s="112"/>
      <c r="AG63" s="93"/>
      <c r="AH63" s="93"/>
      <c r="AI63" s="93"/>
      <c r="AJ63" s="93"/>
      <c r="AK63" s="93"/>
      <c r="AL63" s="93"/>
      <c r="AM63" s="93"/>
      <c r="AN63" s="111"/>
      <c r="AO63" s="113"/>
      <c r="AP63" s="113"/>
    </row>
    <row r="64" spans="1:32" s="115" customFormat="1" ht="21" customHeight="1">
      <c r="A64" s="263"/>
      <c r="B64" s="124">
        <v>10</v>
      </c>
      <c r="C64" s="118" t="s">
        <v>94</v>
      </c>
      <c r="E64" s="118"/>
      <c r="G64" s="255" t="s">
        <v>113</v>
      </c>
      <c r="H64" s="257"/>
      <c r="I64" s="108" t="s">
        <v>115</v>
      </c>
      <c r="J64" s="118"/>
      <c r="K64" s="118"/>
      <c r="L64" s="118"/>
      <c r="M64" s="118"/>
      <c r="N64" s="255"/>
      <c r="O64" s="122"/>
      <c r="P64" s="128"/>
      <c r="W64" s="261"/>
      <c r="X64" s="259">
        <f>[1]!sn_val(B64)</f>
        <v>10</v>
      </c>
      <c r="Y64" s="123">
        <v>21</v>
      </c>
      <c r="AC64" s="168"/>
      <c r="AF64" s="125"/>
    </row>
    <row r="65" spans="1:32" s="115" customFormat="1" ht="21" customHeight="1">
      <c r="A65" s="263"/>
      <c r="B65" s="124">
        <v>11</v>
      </c>
      <c r="C65" s="122" t="s">
        <v>103</v>
      </c>
      <c r="E65" s="118"/>
      <c r="G65" s="255" t="s">
        <v>114</v>
      </c>
      <c r="H65" s="257"/>
      <c r="I65" s="108" t="s">
        <v>117</v>
      </c>
      <c r="K65" s="118"/>
      <c r="M65" s="118"/>
      <c r="N65" s="116"/>
      <c r="P65" s="118"/>
      <c r="Q65" s="119"/>
      <c r="W65" s="261"/>
      <c r="X65" s="259">
        <f>[1]!sn_val(B65)</f>
        <v>11</v>
      </c>
      <c r="Y65" s="123">
        <v>24</v>
      </c>
      <c r="AC65" s="168"/>
      <c r="AF65" s="125"/>
    </row>
    <row r="66" spans="1:42" s="113" customFormat="1" ht="21" customHeight="1">
      <c r="A66" s="263"/>
      <c r="B66" s="124">
        <v>12</v>
      </c>
      <c r="C66" s="122" t="s">
        <v>93</v>
      </c>
      <c r="D66" s="115"/>
      <c r="E66" s="118"/>
      <c r="F66" s="115"/>
      <c r="G66" s="255" t="s">
        <v>113</v>
      </c>
      <c r="H66" s="257"/>
      <c r="I66" s="108" t="s">
        <v>115</v>
      </c>
      <c r="J66" s="115"/>
      <c r="K66" s="118"/>
      <c r="L66" s="115"/>
      <c r="M66" s="118"/>
      <c r="N66" s="116"/>
      <c r="O66" s="115"/>
      <c r="P66" s="118"/>
      <c r="Q66" s="119"/>
      <c r="R66" s="115"/>
      <c r="S66" s="115"/>
      <c r="T66" s="115"/>
      <c r="U66" s="115"/>
      <c r="V66" s="115"/>
      <c r="W66" s="261"/>
      <c r="X66" s="259">
        <f>[1]!sn_val(B66)</f>
        <v>12</v>
      </c>
      <c r="Y66" s="123">
        <v>13</v>
      </c>
      <c r="Z66" s="115"/>
      <c r="AA66" s="115"/>
      <c r="AB66" s="115"/>
      <c r="AC66" s="168"/>
      <c r="AD66" s="115"/>
      <c r="AE66" s="115"/>
      <c r="AF66" s="12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</row>
    <row r="67" spans="1:32" s="115" customFormat="1" ht="21" customHeight="1">
      <c r="A67" s="263"/>
      <c r="B67" s="124">
        <v>13</v>
      </c>
      <c r="C67" s="122" t="s">
        <v>97</v>
      </c>
      <c r="E67" s="118"/>
      <c r="G67" s="255" t="s">
        <v>111</v>
      </c>
      <c r="H67" s="257"/>
      <c r="I67" s="108" t="s">
        <v>116</v>
      </c>
      <c r="K67" s="118"/>
      <c r="M67" s="118"/>
      <c r="N67" s="116"/>
      <c r="P67" s="118"/>
      <c r="Q67" s="119"/>
      <c r="W67" s="261"/>
      <c r="X67" s="259">
        <f>[1]!sn_val(B67)</f>
        <v>13</v>
      </c>
      <c r="Y67" s="123">
        <v>22</v>
      </c>
      <c r="AC67" s="168"/>
      <c r="AF67" s="125"/>
    </row>
    <row r="68" spans="1:32" s="115" customFormat="1" ht="21" customHeight="1">
      <c r="A68" s="263"/>
      <c r="B68" s="124">
        <v>14</v>
      </c>
      <c r="C68" s="122" t="s">
        <v>85</v>
      </c>
      <c r="E68" s="118"/>
      <c r="G68" s="255" t="s">
        <v>109</v>
      </c>
      <c r="H68" s="257"/>
      <c r="I68" s="108" t="s">
        <v>115</v>
      </c>
      <c r="K68" s="118"/>
      <c r="M68" s="118"/>
      <c r="N68" s="116"/>
      <c r="P68" s="118"/>
      <c r="Q68" s="119"/>
      <c r="W68" s="261"/>
      <c r="X68" s="259">
        <f>[1]!sn_val(B68)</f>
        <v>14</v>
      </c>
      <c r="Y68" s="123">
        <v>6</v>
      </c>
      <c r="AC68" s="168"/>
      <c r="AF68" s="125"/>
    </row>
    <row r="69" spans="1:32" s="115" customFormat="1" ht="21" customHeight="1">
      <c r="A69" s="263"/>
      <c r="B69" s="124">
        <v>15</v>
      </c>
      <c r="C69" s="129" t="s">
        <v>105</v>
      </c>
      <c r="E69" s="118"/>
      <c r="G69" s="255" t="s">
        <v>108</v>
      </c>
      <c r="H69" s="257"/>
      <c r="I69" s="108" t="s">
        <v>118</v>
      </c>
      <c r="K69" s="118"/>
      <c r="M69" s="118"/>
      <c r="N69" s="116"/>
      <c r="P69" s="118"/>
      <c r="Q69" s="119"/>
      <c r="W69" s="261"/>
      <c r="X69" s="259">
        <f>[1]!sn_val(B69)</f>
        <v>15</v>
      </c>
      <c r="Y69" s="123">
        <v>9</v>
      </c>
      <c r="AC69" s="168"/>
      <c r="AF69" s="125"/>
    </row>
    <row r="70" spans="1:32" s="115" customFormat="1" ht="21" customHeight="1">
      <c r="A70" s="263"/>
      <c r="B70" s="124">
        <v>16</v>
      </c>
      <c r="C70" s="122" t="s">
        <v>95</v>
      </c>
      <c r="E70" s="118"/>
      <c r="G70" s="255" t="s">
        <v>113</v>
      </c>
      <c r="H70" s="257"/>
      <c r="I70" s="108" t="s">
        <v>115</v>
      </c>
      <c r="J70" s="118"/>
      <c r="N70" s="125"/>
      <c r="Q70" s="130"/>
      <c r="W70" s="261"/>
      <c r="X70" s="259">
        <f>[1]!sn_val(B70)</f>
        <v>16</v>
      </c>
      <c r="Y70" s="123">
        <v>3</v>
      </c>
      <c r="AC70" s="168"/>
      <c r="AF70" s="125"/>
    </row>
    <row r="71" spans="1:32" s="115" customFormat="1" ht="21" customHeight="1">
      <c r="A71" s="263"/>
      <c r="B71" s="124">
        <v>17</v>
      </c>
      <c r="C71" s="122" t="s">
        <v>87</v>
      </c>
      <c r="E71" s="118"/>
      <c r="G71" s="255" t="s">
        <v>110</v>
      </c>
      <c r="H71" s="257"/>
      <c r="I71" s="108" t="s">
        <v>115</v>
      </c>
      <c r="K71" s="118"/>
      <c r="M71" s="118"/>
      <c r="N71" s="116"/>
      <c r="P71" s="118"/>
      <c r="Q71" s="119"/>
      <c r="W71" s="261"/>
      <c r="X71" s="259">
        <f>[1]!sn_val(B71)</f>
        <v>17</v>
      </c>
      <c r="Y71" s="123">
        <v>10</v>
      </c>
      <c r="AC71" s="168"/>
      <c r="AF71" s="125"/>
    </row>
    <row r="72" spans="1:32" s="115" customFormat="1" ht="21" customHeight="1">
      <c r="A72" s="263"/>
      <c r="B72" s="124">
        <v>18</v>
      </c>
      <c r="C72" s="122" t="s">
        <v>100</v>
      </c>
      <c r="D72" s="113"/>
      <c r="E72" s="118"/>
      <c r="F72" s="113"/>
      <c r="G72" s="255" t="s">
        <v>114</v>
      </c>
      <c r="H72" s="257"/>
      <c r="I72" s="108" t="s">
        <v>116</v>
      </c>
      <c r="K72" s="118"/>
      <c r="M72" s="118"/>
      <c r="N72" s="116"/>
      <c r="P72" s="118"/>
      <c r="Q72" s="119"/>
      <c r="W72" s="261"/>
      <c r="X72" s="259">
        <f>[1]!sn_val(B72)</f>
        <v>18</v>
      </c>
      <c r="Y72" s="123">
        <v>17</v>
      </c>
      <c r="AC72" s="168"/>
      <c r="AF72" s="125"/>
    </row>
    <row r="73" spans="1:34" s="115" customFormat="1" ht="21" customHeight="1">
      <c r="A73" s="263"/>
      <c r="B73" s="124">
        <v>19</v>
      </c>
      <c r="C73" s="122" t="s">
        <v>91</v>
      </c>
      <c r="E73" s="118"/>
      <c r="G73" s="255" t="s">
        <v>113</v>
      </c>
      <c r="H73" s="257"/>
      <c r="I73" s="108" t="s">
        <v>115</v>
      </c>
      <c r="K73" s="118"/>
      <c r="L73" s="118"/>
      <c r="M73" s="118"/>
      <c r="N73" s="255"/>
      <c r="O73" s="122"/>
      <c r="P73" s="128"/>
      <c r="Q73" s="119"/>
      <c r="W73" s="261"/>
      <c r="X73" s="259">
        <f>[1]!sn_val(B73)</f>
        <v>19</v>
      </c>
      <c r="Y73" s="123">
        <v>1</v>
      </c>
      <c r="AC73" s="168"/>
      <c r="AF73" s="125"/>
      <c r="AH73" s="111"/>
    </row>
    <row r="74" spans="1:42" s="113" customFormat="1" ht="21" customHeight="1">
      <c r="A74" s="263"/>
      <c r="B74" s="124">
        <v>20</v>
      </c>
      <c r="C74" s="122" t="s">
        <v>106</v>
      </c>
      <c r="D74" s="115"/>
      <c r="E74" s="118"/>
      <c r="F74" s="115"/>
      <c r="G74" s="255" t="s">
        <v>108</v>
      </c>
      <c r="H74" s="257"/>
      <c r="I74" s="108" t="s">
        <v>118</v>
      </c>
      <c r="J74" s="118"/>
      <c r="K74" s="115"/>
      <c r="L74" s="115"/>
      <c r="M74" s="115"/>
      <c r="N74" s="125"/>
      <c r="O74" s="115"/>
      <c r="P74" s="115"/>
      <c r="Q74" s="130"/>
      <c r="R74" s="115"/>
      <c r="S74" s="115"/>
      <c r="T74" s="115"/>
      <c r="U74" s="115"/>
      <c r="V74" s="115"/>
      <c r="W74" s="261"/>
      <c r="X74" s="259">
        <f>[1]!sn_val(B74)</f>
        <v>20</v>
      </c>
      <c r="Y74" s="123">
        <v>11</v>
      </c>
      <c r="Z74" s="115"/>
      <c r="AA74" s="115"/>
      <c r="AB74" s="115"/>
      <c r="AC74" s="168"/>
      <c r="AD74" s="115"/>
      <c r="AE74" s="115"/>
      <c r="AF74" s="12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</row>
    <row r="75" spans="1:32" s="115" customFormat="1" ht="21" customHeight="1">
      <c r="A75" s="263"/>
      <c r="B75" s="124">
        <v>21</v>
      </c>
      <c r="C75" s="122" t="s">
        <v>92</v>
      </c>
      <c r="E75" s="118"/>
      <c r="G75" s="255" t="s">
        <v>113</v>
      </c>
      <c r="H75" s="257"/>
      <c r="I75" s="108" t="s">
        <v>115</v>
      </c>
      <c r="K75" s="109"/>
      <c r="L75" s="110"/>
      <c r="M75" s="111"/>
      <c r="N75" s="112"/>
      <c r="O75" s="111"/>
      <c r="P75" s="111"/>
      <c r="Q75" s="119"/>
      <c r="W75" s="261"/>
      <c r="X75" s="259">
        <f>[1]!sn_val(B75)</f>
        <v>21</v>
      </c>
      <c r="Y75" s="123">
        <v>18</v>
      </c>
      <c r="AC75" s="168"/>
      <c r="AF75" s="125"/>
    </row>
    <row r="76" spans="1:42" s="115" customFormat="1" ht="21" customHeight="1">
      <c r="A76" s="264"/>
      <c r="B76" s="106">
        <v>22</v>
      </c>
      <c r="C76" s="122" t="s">
        <v>107</v>
      </c>
      <c r="E76" s="118"/>
      <c r="G76" s="255" t="s">
        <v>108</v>
      </c>
      <c r="H76" s="257"/>
      <c r="I76" s="108" t="s">
        <v>118</v>
      </c>
      <c r="K76" s="109"/>
      <c r="L76" s="110"/>
      <c r="M76" s="111"/>
      <c r="N76" s="112"/>
      <c r="O76" s="111"/>
      <c r="P76" s="111"/>
      <c r="Q76" s="111"/>
      <c r="R76" s="111"/>
      <c r="S76" s="111"/>
      <c r="T76" s="111"/>
      <c r="U76" s="111"/>
      <c r="V76" s="111"/>
      <c r="W76" s="262"/>
      <c r="X76" s="260">
        <f>[1]!sn_val(B76)</f>
        <v>22</v>
      </c>
      <c r="Y76" s="111">
        <v>20</v>
      </c>
      <c r="Z76" s="113"/>
      <c r="AA76" s="113"/>
      <c r="AB76" s="6"/>
      <c r="AC76" s="113"/>
      <c r="AD76" s="111"/>
      <c r="AE76" s="111"/>
      <c r="AF76" s="112"/>
      <c r="AG76" s="93"/>
      <c r="AH76" s="93"/>
      <c r="AI76" s="93"/>
      <c r="AJ76" s="93"/>
      <c r="AK76" s="93"/>
      <c r="AL76" s="93"/>
      <c r="AM76" s="93"/>
      <c r="AN76" s="111"/>
      <c r="AO76" s="113"/>
      <c r="AP76" s="113"/>
    </row>
    <row r="77" spans="1:42" s="113" customFormat="1" ht="21" customHeight="1">
      <c r="A77" s="263"/>
      <c r="B77" s="124">
        <v>23</v>
      </c>
      <c r="C77" s="122" t="s">
        <v>101</v>
      </c>
      <c r="D77" s="115"/>
      <c r="E77" s="118"/>
      <c r="F77" s="115"/>
      <c r="G77" s="255" t="s">
        <v>109</v>
      </c>
      <c r="H77" s="257"/>
      <c r="I77" s="108" t="s">
        <v>116</v>
      </c>
      <c r="J77" s="115"/>
      <c r="K77" s="118"/>
      <c r="L77" s="115"/>
      <c r="M77" s="118"/>
      <c r="N77" s="116"/>
      <c r="O77" s="115"/>
      <c r="P77" s="118"/>
      <c r="Q77" s="119"/>
      <c r="R77" s="115"/>
      <c r="S77" s="115"/>
      <c r="T77" s="115"/>
      <c r="U77" s="115"/>
      <c r="V77" s="115"/>
      <c r="W77" s="261"/>
      <c r="X77" s="259">
        <f>[1]!sn_val(B77)</f>
        <v>23</v>
      </c>
      <c r="Y77" s="123">
        <v>5</v>
      </c>
      <c r="Z77" s="115"/>
      <c r="AA77" s="115"/>
      <c r="AB77" s="115"/>
      <c r="AC77" s="168"/>
      <c r="AD77" s="115"/>
      <c r="AE77" s="115"/>
      <c r="AF77" s="12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</row>
    <row r="78" spans="1:32" s="115" customFormat="1" ht="21" customHeight="1">
      <c r="A78" s="263"/>
      <c r="B78" s="124">
        <v>24</v>
      </c>
      <c r="C78" s="122" t="s">
        <v>88</v>
      </c>
      <c r="E78" s="118"/>
      <c r="G78" s="255" t="s">
        <v>111</v>
      </c>
      <c r="H78" s="257"/>
      <c r="I78" s="108" t="s">
        <v>115</v>
      </c>
      <c r="J78" s="118"/>
      <c r="K78" s="130"/>
      <c r="L78" s="122"/>
      <c r="M78" s="122"/>
      <c r="N78" s="117"/>
      <c r="P78" s="122"/>
      <c r="Q78" s="130"/>
      <c r="W78" s="261"/>
      <c r="X78" s="259">
        <f>[1]!sn_val(B78)</f>
        <v>24</v>
      </c>
      <c r="Y78" s="123">
        <v>7</v>
      </c>
      <c r="AC78" s="168"/>
      <c r="AF78" s="125"/>
    </row>
    <row r="79" s="167" customFormat="1" ht="17.25"/>
    <row r="80" s="167" customFormat="1" ht="17.25"/>
    <row r="81" s="167" customFormat="1" ht="17.25"/>
    <row r="82" s="167" customFormat="1" ht="17.25"/>
    <row r="83" s="167" customFormat="1" ht="17.25"/>
    <row r="84" s="167" customFormat="1" ht="17.25"/>
    <row r="85" s="167" customFormat="1" ht="17.25"/>
    <row r="86" s="167" customFormat="1" ht="17.25"/>
    <row r="87" s="167" customFormat="1" ht="17.25"/>
    <row r="88" s="167" customFormat="1" ht="17.25"/>
    <row r="89" s="167" customFormat="1" ht="17.25"/>
    <row r="90" s="167" customFormat="1" ht="17.25"/>
    <row r="91" s="167" customFormat="1" ht="17.25"/>
    <row r="92" s="167" customFormat="1" ht="17.25"/>
    <row r="93" s="167" customFormat="1" ht="17.25"/>
    <row r="94" s="167" customFormat="1" ht="17.25"/>
    <row r="95" s="167" customFormat="1" ht="17.25"/>
    <row r="96" s="167" customFormat="1" ht="17.25"/>
    <row r="97" s="167" customFormat="1" ht="17.25"/>
    <row r="98" s="167" customFormat="1" ht="17.25"/>
    <row r="99" s="167" customFormat="1" ht="17.25"/>
    <row r="100" s="167" customFormat="1" ht="17.25"/>
    <row r="101" s="167" customFormat="1" ht="17.25"/>
    <row r="102" s="167" customFormat="1" ht="17.25"/>
    <row r="103" s="167" customFormat="1" ht="17.25"/>
    <row r="104" s="167" customFormat="1" ht="17.25"/>
    <row r="105" s="167" customFormat="1" ht="17.25"/>
    <row r="106" s="167" customFormat="1" ht="17.25"/>
    <row r="107" s="167" customFormat="1" ht="17.25"/>
    <row r="108" s="167" customFormat="1" ht="17.25"/>
    <row r="109" s="167" customFormat="1" ht="17.25"/>
    <row r="110" s="167" customFormat="1" ht="17.25"/>
    <row r="111" s="167" customFormat="1" ht="17.25"/>
    <row r="112" s="167" customFormat="1" ht="17.25"/>
    <row r="113" s="167" customFormat="1" ht="17.25"/>
    <row r="114" s="167" customFormat="1" ht="17.25"/>
    <row r="115" s="167" customFormat="1" ht="17.25"/>
    <row r="116" s="167" customFormat="1" ht="17.25"/>
    <row r="117" s="167" customFormat="1" ht="17.25"/>
    <row r="118" s="167" customFormat="1" ht="17.25"/>
    <row r="119" s="167" customFormat="1" ht="17.25"/>
    <row r="120" s="167" customFormat="1" ht="17.25"/>
    <row r="121" s="167" customFormat="1" ht="17.25"/>
    <row r="122" s="167" customFormat="1" ht="17.25"/>
    <row r="123" s="167" customFormat="1" ht="17.25"/>
    <row r="124" s="167" customFormat="1" ht="17.25"/>
    <row r="125" s="167" customFormat="1" ht="17.25"/>
    <row r="126" s="167" customFormat="1" ht="17.25"/>
    <row r="127" s="167" customFormat="1" ht="17.25"/>
    <row r="128" s="167" customFormat="1" ht="17.25"/>
    <row r="129" s="167" customFormat="1" ht="17.25"/>
    <row r="130" s="167" customFormat="1" ht="17.25"/>
    <row r="131" s="167" customFormat="1" ht="17.25"/>
    <row r="132" s="167" customFormat="1" ht="17.25"/>
    <row r="133" s="167" customFormat="1" ht="17.25"/>
    <row r="134" s="167" customFormat="1" ht="17.25"/>
    <row r="135" s="167" customFormat="1" ht="17.25"/>
    <row r="136" s="167" customFormat="1" ht="17.25"/>
    <row r="137" s="167" customFormat="1" ht="17.25"/>
    <row r="138" s="167" customFormat="1" ht="17.25"/>
    <row r="139" s="167" customFormat="1" ht="17.25"/>
    <row r="140" s="167" customFormat="1" ht="17.25"/>
    <row r="141" s="167" customFormat="1" ht="17.25"/>
    <row r="142" s="167" customFormat="1" ht="17.25"/>
    <row r="143" s="167" customFormat="1" ht="17.25"/>
    <row r="144" s="167" customFormat="1" ht="17.25"/>
    <row r="145" s="167" customFormat="1" ht="17.25"/>
    <row r="146" s="167" customFormat="1" ht="17.25"/>
    <row r="147" s="167" customFormat="1" ht="17.25"/>
    <row r="148" s="167" customFormat="1" ht="17.25"/>
    <row r="149" s="167" customFormat="1" ht="17.25"/>
    <row r="150" s="167" customFormat="1" ht="17.25"/>
    <row r="151" s="167" customFormat="1" ht="17.25"/>
    <row r="152" s="167" customFormat="1" ht="17.25"/>
    <row r="153" s="167" customFormat="1" ht="17.25"/>
    <row r="154" s="167" customFormat="1" ht="17.25"/>
    <row r="155" s="167" customFormat="1" ht="17.25"/>
    <row r="156" s="167" customFormat="1" ht="17.25"/>
    <row r="157" s="167" customFormat="1" ht="17.25"/>
    <row r="158" s="167" customFormat="1" ht="17.25"/>
    <row r="159" s="167" customFormat="1" ht="17.25"/>
    <row r="160" s="167" customFormat="1" ht="17.25"/>
    <row r="161" s="167" customFormat="1" ht="17.25"/>
    <row r="162" s="167" customFormat="1" ht="17.25"/>
    <row r="163" s="167" customFormat="1" ht="17.25"/>
    <row r="164" s="167" customFormat="1" ht="17.25"/>
    <row r="165" s="167" customFormat="1" ht="17.25"/>
    <row r="166" s="167" customFormat="1" ht="17.25"/>
    <row r="167" s="167" customFormat="1" ht="17.25"/>
    <row r="168" s="167" customFormat="1" ht="17.25"/>
    <row r="169" s="167" customFormat="1" ht="17.25"/>
    <row r="170" s="167" customFormat="1" ht="17.25"/>
    <row r="171" s="167" customFormat="1" ht="17.25"/>
    <row r="172" s="167" customFormat="1" ht="17.25"/>
    <row r="173" s="167" customFormat="1" ht="17.25"/>
    <row r="174" s="167" customFormat="1" ht="17.25"/>
    <row r="175" s="167" customFormat="1" ht="17.25"/>
    <row r="176" s="167" customFormat="1" ht="17.25"/>
    <row r="177" s="167" customFormat="1" ht="17.25"/>
    <row r="178" s="167" customFormat="1" ht="17.25"/>
    <row r="179" s="167" customFormat="1" ht="17.25"/>
    <row r="180" s="167" customFormat="1" ht="17.25"/>
    <row r="181" s="167" customFormat="1" ht="17.25"/>
    <row r="182" s="167" customFormat="1" ht="17.25"/>
    <row r="183" s="167" customFormat="1" ht="17.25"/>
    <row r="184" s="167" customFormat="1" ht="17.25"/>
    <row r="185" s="167" customFormat="1" ht="17.25"/>
    <row r="186" s="167" customFormat="1" ht="17.25"/>
    <row r="187" s="167" customFormat="1" ht="17.25"/>
    <row r="188" s="167" customFormat="1" ht="17.25"/>
    <row r="189" s="167" customFormat="1" ht="17.25"/>
    <row r="190" s="167" customFormat="1" ht="17.25"/>
    <row r="191" s="167" customFormat="1" ht="17.25"/>
    <row r="192" s="167" customFormat="1" ht="17.25"/>
    <row r="193" s="167" customFormat="1" ht="17.25"/>
    <row r="194" s="167" customFormat="1" ht="17.25"/>
    <row r="195" s="167" customFormat="1" ht="17.25"/>
    <row r="196" s="167" customFormat="1" ht="17.25"/>
    <row r="197" s="167" customFormat="1" ht="17.25"/>
    <row r="198" s="167" customFormat="1" ht="17.25"/>
    <row r="199" s="167" customFormat="1" ht="17.25"/>
    <row r="200" s="167" customFormat="1" ht="17.25"/>
    <row r="201" s="167" customFormat="1" ht="17.25"/>
    <row r="202" s="167" customFormat="1" ht="17.25"/>
    <row r="203" s="167" customFormat="1" ht="17.25"/>
    <row r="204" s="167" customFormat="1" ht="17.25"/>
    <row r="205" s="167" customFormat="1" ht="17.25"/>
    <row r="206" s="167" customFormat="1" ht="17.25"/>
    <row r="207" s="167" customFormat="1" ht="17.25"/>
    <row r="208" s="167" customFormat="1" ht="17.25"/>
    <row r="209" s="167" customFormat="1" ht="17.25"/>
    <row r="210" s="167" customFormat="1" ht="17.25"/>
    <row r="211" s="167" customFormat="1" ht="17.25"/>
    <row r="212" s="167" customFormat="1" ht="17.25"/>
    <row r="213" s="167" customFormat="1" ht="17.25"/>
    <row r="214" s="167" customFormat="1" ht="17.25"/>
    <row r="215" s="167" customFormat="1" ht="17.25"/>
    <row r="216" s="167" customFormat="1" ht="17.25"/>
    <row r="217" s="167" customFormat="1" ht="17.25"/>
    <row r="218" s="167" customFormat="1" ht="17.25"/>
    <row r="219" s="167" customFormat="1" ht="17.25"/>
    <row r="220" s="167" customFormat="1" ht="17.25"/>
    <row r="221" s="167" customFormat="1" ht="17.25"/>
    <row r="222" s="167" customFormat="1" ht="17.25"/>
    <row r="223" s="167" customFormat="1" ht="17.25"/>
    <row r="224" s="167" customFormat="1" ht="17.25"/>
    <row r="225" s="167" customFormat="1" ht="17.25"/>
    <row r="226" s="167" customFormat="1" ht="17.25"/>
    <row r="227" s="167" customFormat="1" ht="17.25"/>
    <row r="228" s="167" customFormat="1" ht="17.25"/>
    <row r="229" s="167" customFormat="1" ht="17.25"/>
    <row r="230" s="167" customFormat="1" ht="17.25"/>
    <row r="231" s="167" customFormat="1" ht="17.25"/>
    <row r="232" s="167" customFormat="1" ht="17.25"/>
    <row r="233" s="167" customFormat="1" ht="17.25"/>
    <row r="234" s="167" customFormat="1" ht="17.25"/>
    <row r="235" s="167" customFormat="1" ht="17.25"/>
    <row r="236" s="167" customFormat="1" ht="17.25"/>
    <row r="237" s="167" customFormat="1" ht="17.25"/>
    <row r="238" s="167" customFormat="1" ht="17.25"/>
    <row r="239" s="167" customFormat="1" ht="17.25"/>
    <row r="240" s="167" customFormat="1" ht="17.25"/>
    <row r="241" s="167" customFormat="1" ht="17.25"/>
    <row r="242" s="167" customFormat="1" ht="17.25"/>
    <row r="243" s="167" customFormat="1" ht="17.25"/>
    <row r="244" s="167" customFormat="1" ht="17.25"/>
    <row r="245" s="167" customFormat="1" ht="17.25"/>
    <row r="246" s="167" customFormat="1" ht="17.25"/>
    <row r="247" s="167" customFormat="1" ht="17.25"/>
    <row r="248" s="167" customFormat="1" ht="17.25"/>
    <row r="249" s="167" customFormat="1" ht="17.25"/>
    <row r="250" s="167" customFormat="1" ht="17.25"/>
    <row r="251" s="167" customFormat="1" ht="17.25"/>
    <row r="252" s="167" customFormat="1" ht="17.25"/>
    <row r="253" s="167" customFormat="1" ht="17.25"/>
    <row r="254" s="167" customFormat="1" ht="17.25"/>
    <row r="255" s="167" customFormat="1" ht="17.25"/>
    <row r="256" s="167" customFormat="1" ht="17.25"/>
    <row r="257" s="167" customFormat="1" ht="17.25"/>
    <row r="258" s="167" customFormat="1" ht="17.25"/>
    <row r="259" s="167" customFormat="1" ht="17.25"/>
    <row r="260" s="167" customFormat="1" ht="17.25"/>
    <row r="261" s="167" customFormat="1" ht="17.25"/>
    <row r="262" s="167" customFormat="1" ht="17.25"/>
    <row r="263" s="167" customFormat="1" ht="17.25"/>
    <row r="264" s="167" customFormat="1" ht="17.25"/>
    <row r="265" s="167" customFormat="1" ht="17.25"/>
    <row r="266" s="167" customFormat="1" ht="17.25"/>
    <row r="267" s="167" customFormat="1" ht="17.25"/>
    <row r="268" s="167" customFormat="1" ht="17.25"/>
    <row r="269" s="167" customFormat="1" ht="17.25"/>
    <row r="270" s="167" customFormat="1" ht="17.25"/>
    <row r="271" s="167" customFormat="1" ht="17.25"/>
    <row r="272" s="167" customFormat="1" ht="17.25"/>
    <row r="273" s="167" customFormat="1" ht="17.25"/>
    <row r="274" s="167" customFormat="1" ht="17.25"/>
    <row r="275" s="167" customFormat="1" ht="17.25"/>
    <row r="276" s="167" customFormat="1" ht="17.25"/>
    <row r="277" s="167" customFormat="1" ht="17.25"/>
    <row r="278" s="167" customFormat="1" ht="17.25"/>
    <row r="279" s="167" customFormat="1" ht="17.25"/>
    <row r="280" s="167" customFormat="1" ht="17.25"/>
    <row r="281" s="167" customFormat="1" ht="17.25"/>
    <row r="282" s="167" customFormat="1" ht="17.25"/>
    <row r="283" s="167" customFormat="1" ht="17.25"/>
    <row r="284" s="167" customFormat="1" ht="17.25"/>
    <row r="285" s="167" customFormat="1" ht="17.25"/>
    <row r="286" s="167" customFormat="1" ht="17.25"/>
    <row r="287" s="167" customFormat="1" ht="17.25"/>
    <row r="288" s="167" customFormat="1" ht="17.25"/>
    <row r="289" s="167" customFormat="1" ht="17.25"/>
    <row r="290" s="167" customFormat="1" ht="17.25"/>
    <row r="291" s="167" customFormat="1" ht="17.25"/>
    <row r="292" s="167" customFormat="1" ht="17.25"/>
    <row r="293" s="167" customFormat="1" ht="17.25"/>
    <row r="294" s="167" customFormat="1" ht="17.25"/>
    <row r="295" s="167" customFormat="1" ht="17.25"/>
    <row r="296" s="167" customFormat="1" ht="17.25"/>
    <row r="297" s="167" customFormat="1" ht="17.25"/>
    <row r="298" s="167" customFormat="1" ht="17.25"/>
    <row r="299" s="167" customFormat="1" ht="17.25"/>
    <row r="300" s="167" customFormat="1" ht="17.25"/>
    <row r="301" s="167" customFormat="1" ht="17.25"/>
    <row r="302" s="167" customFormat="1" ht="17.25"/>
    <row r="303" s="167" customFormat="1" ht="17.25"/>
    <row r="304" s="167" customFormat="1" ht="17.25"/>
    <row r="305" s="167" customFormat="1" ht="17.25"/>
    <row r="306" s="167" customFormat="1" ht="17.25"/>
    <row r="307" s="167" customFormat="1" ht="17.25"/>
    <row r="308" s="167" customFormat="1" ht="17.25"/>
    <row r="309" s="167" customFormat="1" ht="17.25"/>
    <row r="310" s="167" customFormat="1" ht="17.25"/>
    <row r="311" s="167" customFormat="1" ht="17.25"/>
    <row r="312" s="167" customFormat="1" ht="17.25"/>
    <row r="313" s="167" customFormat="1" ht="17.25"/>
    <row r="314" s="167" customFormat="1" ht="17.25"/>
    <row r="315" s="167" customFormat="1" ht="17.25"/>
    <row r="316" s="167" customFormat="1" ht="17.25"/>
    <row r="317" s="167" customFormat="1" ht="17.25"/>
    <row r="318" s="167" customFormat="1" ht="17.25"/>
    <row r="319" s="167" customFormat="1" ht="17.25"/>
    <row r="320" s="167" customFormat="1" ht="17.25"/>
    <row r="321" s="167" customFormat="1" ht="17.25"/>
    <row r="322" s="167" customFormat="1" ht="17.25"/>
    <row r="323" s="167" customFormat="1" ht="17.25"/>
    <row r="324" s="167" customFormat="1" ht="17.25"/>
    <row r="325" s="167" customFormat="1" ht="17.25"/>
    <row r="326" s="167" customFormat="1" ht="17.25"/>
    <row r="327" s="167" customFormat="1" ht="17.25"/>
    <row r="328" s="167" customFormat="1" ht="17.25"/>
    <row r="329" s="167" customFormat="1" ht="17.25"/>
    <row r="330" s="167" customFormat="1" ht="17.25"/>
    <row r="331" s="167" customFormat="1" ht="17.25"/>
    <row r="332" s="167" customFormat="1" ht="17.25"/>
    <row r="333" s="167" customFormat="1" ht="17.25"/>
    <row r="334" s="167" customFormat="1" ht="17.25"/>
    <row r="335" s="167" customFormat="1" ht="17.25"/>
    <row r="336" s="167" customFormat="1" ht="17.25"/>
    <row r="337" s="167" customFormat="1" ht="17.25"/>
    <row r="338" s="167" customFormat="1" ht="17.25"/>
    <row r="339" s="167" customFormat="1" ht="17.25"/>
    <row r="340" s="167" customFormat="1" ht="17.25"/>
    <row r="341" s="167" customFormat="1" ht="17.25"/>
    <row r="342" s="167" customFormat="1" ht="17.25"/>
    <row r="343" s="167" customFormat="1" ht="17.25"/>
    <row r="344" s="167" customFormat="1" ht="17.25"/>
    <row r="345" s="167" customFormat="1" ht="17.25"/>
    <row r="346" s="167" customFormat="1" ht="17.25"/>
    <row r="347" s="167" customFormat="1" ht="17.25"/>
    <row r="348" s="167" customFormat="1" ht="17.25"/>
    <row r="349" s="167" customFormat="1" ht="17.25"/>
    <row r="350" s="167" customFormat="1" ht="17.25"/>
    <row r="351" s="167" customFormat="1" ht="17.25"/>
    <row r="352" s="167" customFormat="1" ht="17.25"/>
    <row r="353" s="167" customFormat="1" ht="17.25"/>
    <row r="354" s="167" customFormat="1" ht="17.25"/>
    <row r="355" s="167" customFormat="1" ht="17.25"/>
    <row r="356" s="167" customFormat="1" ht="17.25"/>
    <row r="357" s="167" customFormat="1" ht="17.25"/>
    <row r="358" s="167" customFormat="1" ht="17.25"/>
    <row r="359" s="167" customFormat="1" ht="17.25"/>
    <row r="360" s="167" customFormat="1" ht="17.25"/>
    <row r="361" s="167" customFormat="1" ht="17.25"/>
    <row r="362" s="167" customFormat="1" ht="17.25"/>
    <row r="363" s="167" customFormat="1" ht="17.25"/>
    <row r="364" s="167" customFormat="1" ht="17.25"/>
    <row r="365" s="167" customFormat="1" ht="17.25"/>
    <row r="366" s="167" customFormat="1" ht="17.25"/>
    <row r="367" s="167" customFormat="1" ht="17.25"/>
    <row r="368" s="167" customFormat="1" ht="17.25"/>
    <row r="369" s="167" customFormat="1" ht="17.25"/>
    <row r="370" s="167" customFormat="1" ht="17.25"/>
    <row r="371" s="167" customFormat="1" ht="17.25"/>
    <row r="372" s="167" customFormat="1" ht="17.25"/>
    <row r="373" s="167" customFormat="1" ht="17.25"/>
    <row r="374" s="167" customFormat="1" ht="17.25"/>
    <row r="375" s="167" customFormat="1" ht="17.25"/>
    <row r="376" s="167" customFormat="1" ht="17.25"/>
    <row r="377" s="167" customFormat="1" ht="17.25"/>
    <row r="378" s="167" customFormat="1" ht="17.25"/>
    <row r="379" s="167" customFormat="1" ht="17.25"/>
    <row r="380" s="167" customFormat="1" ht="17.25"/>
    <row r="381" s="167" customFormat="1" ht="17.25"/>
    <row r="382" s="167" customFormat="1" ht="17.25"/>
    <row r="383" s="167" customFormat="1" ht="17.25"/>
    <row r="384" s="167" customFormat="1" ht="17.25"/>
    <row r="385" s="167" customFormat="1" ht="17.25"/>
    <row r="386" s="167" customFormat="1" ht="17.25"/>
    <row r="387" s="167" customFormat="1" ht="17.25"/>
    <row r="388" s="167" customFormat="1" ht="17.25"/>
    <row r="389" s="167" customFormat="1" ht="17.25"/>
    <row r="390" s="167" customFormat="1" ht="17.25"/>
    <row r="391" s="167" customFormat="1" ht="17.25"/>
    <row r="392" s="167" customFormat="1" ht="17.25"/>
    <row r="393" s="167" customFormat="1" ht="17.25"/>
    <row r="394" s="167" customFormat="1" ht="17.25"/>
    <row r="395" s="167" customFormat="1" ht="17.25"/>
    <row r="396" s="167" customFormat="1" ht="17.25"/>
    <row r="397" s="167" customFormat="1" ht="17.25"/>
    <row r="398" s="167" customFormat="1" ht="17.25"/>
    <row r="399" s="167" customFormat="1" ht="17.25"/>
    <row r="400" s="167" customFormat="1" ht="17.25"/>
    <row r="401" s="167" customFormat="1" ht="17.25"/>
    <row r="402" s="167" customFormat="1" ht="17.25"/>
    <row r="403" s="167" customFormat="1" ht="17.25"/>
    <row r="404" s="167" customFormat="1" ht="17.25"/>
    <row r="405" s="167" customFormat="1" ht="17.25"/>
    <row r="406" s="167" customFormat="1" ht="17.25"/>
    <row r="407" s="167" customFormat="1" ht="17.25"/>
    <row r="408" s="167" customFormat="1" ht="17.25"/>
    <row r="409" s="167" customFormat="1" ht="17.25"/>
    <row r="410" s="167" customFormat="1" ht="17.25"/>
    <row r="411" s="167" customFormat="1" ht="17.25"/>
    <row r="412" s="167" customFormat="1" ht="17.25"/>
    <row r="413" s="167" customFormat="1" ht="17.25"/>
    <row r="414" s="167" customFormat="1" ht="17.25"/>
    <row r="415" s="167" customFormat="1" ht="17.25"/>
    <row r="416" s="167" customFormat="1" ht="17.25"/>
    <row r="417" s="167" customFormat="1" ht="17.25"/>
    <row r="418" s="167" customFormat="1" ht="17.25"/>
    <row r="419" s="167" customFormat="1" ht="17.25"/>
    <row r="420" s="167" customFormat="1" ht="17.25"/>
    <row r="421" s="167" customFormat="1" ht="17.25"/>
    <row r="422" s="167" customFormat="1" ht="17.25"/>
    <row r="423" s="167" customFormat="1" ht="17.25"/>
    <row r="424" s="167" customFormat="1" ht="17.25"/>
    <row r="425" s="167" customFormat="1" ht="17.25"/>
    <row r="426" s="167" customFormat="1" ht="17.25"/>
    <row r="427" s="167" customFormat="1" ht="17.25"/>
    <row r="428" s="167" customFormat="1" ht="17.25"/>
    <row r="429" s="167" customFormat="1" ht="17.25"/>
    <row r="430" s="167" customFormat="1" ht="17.25"/>
    <row r="431" s="167" customFormat="1" ht="17.25"/>
    <row r="432" s="167" customFormat="1" ht="17.25"/>
    <row r="433" s="167" customFormat="1" ht="17.25"/>
    <row r="434" s="167" customFormat="1" ht="17.25"/>
    <row r="435" s="167" customFormat="1" ht="17.25"/>
    <row r="436" s="167" customFormat="1" ht="17.25"/>
    <row r="437" s="167" customFormat="1" ht="17.25"/>
    <row r="438" s="167" customFormat="1" ht="17.25"/>
    <row r="439" s="167" customFormat="1" ht="17.25"/>
    <row r="440" s="167" customFormat="1" ht="17.25"/>
    <row r="441" s="167" customFormat="1" ht="17.25"/>
    <row r="442" s="167" customFormat="1" ht="17.25"/>
    <row r="443" s="167" customFormat="1" ht="17.25"/>
    <row r="444" s="167" customFormat="1" ht="17.25"/>
    <row r="445" s="167" customFormat="1" ht="17.25"/>
    <row r="446" s="167" customFormat="1" ht="17.25"/>
    <row r="447" s="167" customFormat="1" ht="17.25"/>
    <row r="448" s="167" customFormat="1" ht="17.25"/>
    <row r="449" s="167" customFormat="1" ht="17.25"/>
    <row r="450" s="167" customFormat="1" ht="17.25"/>
    <row r="451" s="167" customFormat="1" ht="17.25"/>
    <row r="452" s="167" customFormat="1" ht="17.25"/>
    <row r="453" s="167" customFormat="1" ht="17.25"/>
    <row r="454" s="167" customFormat="1" ht="17.25"/>
    <row r="455" s="167" customFormat="1" ht="17.25"/>
    <row r="456" s="167" customFormat="1" ht="17.25"/>
    <row r="457" s="167" customFormat="1" ht="17.25"/>
    <row r="458" s="167" customFormat="1" ht="17.25"/>
    <row r="459" s="167" customFormat="1" ht="17.25"/>
    <row r="460" s="167" customFormat="1" ht="17.25"/>
    <row r="461" s="167" customFormat="1" ht="17.25"/>
    <row r="462" s="167" customFormat="1" ht="17.25"/>
    <row r="463" s="167" customFormat="1" ht="17.25"/>
    <row r="464" s="167" customFormat="1" ht="17.25"/>
    <row r="465" s="167" customFormat="1" ht="17.25"/>
    <row r="466" s="167" customFormat="1" ht="17.25"/>
    <row r="467" s="167" customFormat="1" ht="17.25"/>
    <row r="468" s="167" customFormat="1" ht="17.25"/>
    <row r="469" s="167" customFormat="1" ht="17.25"/>
    <row r="470" s="167" customFormat="1" ht="17.25"/>
    <row r="471" s="167" customFormat="1" ht="17.25"/>
    <row r="472" s="167" customFormat="1" ht="17.25"/>
    <row r="473" s="167" customFormat="1" ht="17.25"/>
    <row r="474" s="167" customFormat="1" ht="17.25"/>
    <row r="475" s="167" customFormat="1" ht="17.25"/>
    <row r="476" s="167" customFormat="1" ht="17.25"/>
    <row r="477" s="167" customFormat="1" ht="17.25"/>
    <row r="478" s="167" customFormat="1" ht="17.25"/>
    <row r="479" s="167" customFormat="1" ht="17.25"/>
    <row r="480" s="167" customFormat="1" ht="17.25"/>
    <row r="481" s="167" customFormat="1" ht="17.25"/>
    <row r="482" s="167" customFormat="1" ht="17.25"/>
    <row r="483" s="167" customFormat="1" ht="17.25"/>
    <row r="484" s="167" customFormat="1" ht="17.25"/>
    <row r="485" s="167" customFormat="1" ht="17.25"/>
    <row r="486" s="167" customFormat="1" ht="17.25"/>
    <row r="487" s="167" customFormat="1" ht="17.25"/>
    <row r="488" s="167" customFormat="1" ht="17.25"/>
    <row r="489" s="167" customFormat="1" ht="17.25"/>
    <row r="490" s="167" customFormat="1" ht="17.25"/>
    <row r="491" s="167" customFormat="1" ht="17.25"/>
    <row r="492" s="167" customFormat="1" ht="17.25"/>
    <row r="493" s="167" customFormat="1" ht="17.25"/>
    <row r="494" s="167" customFormat="1" ht="17.25"/>
    <row r="495" s="167" customFormat="1" ht="17.25"/>
    <row r="496" s="167" customFormat="1" ht="17.25"/>
    <row r="497" s="167" customFormat="1" ht="17.25"/>
    <row r="498" s="167" customFormat="1" ht="17.25"/>
    <row r="499" s="167" customFormat="1" ht="17.25"/>
    <row r="500" s="167" customFormat="1" ht="17.25"/>
    <row r="501" s="167" customFormat="1" ht="17.25"/>
    <row r="502" s="167" customFormat="1" ht="17.25"/>
    <row r="503" s="167" customFormat="1" ht="17.25"/>
    <row r="504" s="167" customFormat="1" ht="17.25"/>
    <row r="505" s="167" customFormat="1" ht="17.25"/>
    <row r="506" s="167" customFormat="1" ht="17.25"/>
    <row r="507" s="167" customFormat="1" ht="17.25"/>
    <row r="508" s="167" customFormat="1" ht="17.25"/>
    <row r="509" s="167" customFormat="1" ht="17.25"/>
    <row r="510" s="167" customFormat="1" ht="17.25"/>
    <row r="511" s="167" customFormat="1" ht="17.25"/>
    <row r="512" s="167" customFormat="1" ht="17.25"/>
    <row r="513" s="167" customFormat="1" ht="17.25"/>
    <row r="514" s="167" customFormat="1" ht="17.25"/>
    <row r="515" s="167" customFormat="1" ht="17.25"/>
    <row r="516" s="167" customFormat="1" ht="17.25"/>
    <row r="517" s="167" customFormat="1" ht="17.25"/>
    <row r="518" s="167" customFormat="1" ht="17.25"/>
    <row r="519" s="167" customFormat="1" ht="17.25"/>
    <row r="520" s="167" customFormat="1" ht="17.25"/>
    <row r="521" s="167" customFormat="1" ht="17.25"/>
    <row r="522" s="167" customFormat="1" ht="17.25"/>
    <row r="523" s="167" customFormat="1" ht="17.25"/>
    <row r="524" s="167" customFormat="1" ht="17.25"/>
    <row r="525" s="167" customFormat="1" ht="17.25"/>
    <row r="526" s="167" customFormat="1" ht="17.25"/>
    <row r="527" s="167" customFormat="1" ht="17.25"/>
    <row r="528" s="167" customFormat="1" ht="17.25"/>
    <row r="529" s="167" customFormat="1" ht="17.25"/>
    <row r="530" s="167" customFormat="1" ht="17.25"/>
    <row r="531" s="167" customFormat="1" ht="17.25"/>
    <row r="532" s="167" customFormat="1" ht="17.25"/>
    <row r="533" s="167" customFormat="1" ht="17.25"/>
    <row r="534" s="167" customFormat="1" ht="17.25"/>
    <row r="535" s="167" customFormat="1" ht="17.25"/>
    <row r="536" s="167" customFormat="1" ht="17.25"/>
    <row r="537" s="167" customFormat="1" ht="17.25"/>
    <row r="538" s="167" customFormat="1" ht="17.25"/>
    <row r="539" s="167" customFormat="1" ht="17.25"/>
    <row r="540" s="167" customFormat="1" ht="17.25"/>
    <row r="541" s="167" customFormat="1" ht="17.25"/>
    <row r="542" s="167" customFormat="1" ht="17.25"/>
    <row r="543" s="167" customFormat="1" ht="17.25"/>
    <row r="544" s="167" customFormat="1" ht="17.25"/>
    <row r="545" s="167" customFormat="1" ht="17.25"/>
    <row r="546" s="167" customFormat="1" ht="17.25"/>
    <row r="547" s="167" customFormat="1" ht="17.25"/>
    <row r="548" s="167" customFormat="1" ht="17.25"/>
    <row r="549" s="167" customFormat="1" ht="17.25"/>
    <row r="550" s="167" customFormat="1" ht="17.25"/>
    <row r="551" s="167" customFormat="1" ht="17.25"/>
    <row r="552" s="167" customFormat="1" ht="17.25"/>
    <row r="553" s="167" customFormat="1" ht="17.25"/>
    <row r="554" s="167" customFormat="1" ht="17.25"/>
    <row r="555" s="167" customFormat="1" ht="17.25"/>
    <row r="556" s="167" customFormat="1" ht="17.25"/>
    <row r="557" s="167" customFormat="1" ht="17.25"/>
    <row r="558" s="167" customFormat="1" ht="17.25"/>
    <row r="559" s="167" customFormat="1" ht="17.25"/>
    <row r="560" s="167" customFormat="1" ht="17.25"/>
    <row r="561" s="167" customFormat="1" ht="17.25"/>
    <row r="562" s="167" customFormat="1" ht="17.25"/>
    <row r="563" s="167" customFormat="1" ht="17.25"/>
    <row r="564" s="167" customFormat="1" ht="17.25"/>
    <row r="565" s="167" customFormat="1" ht="17.25"/>
    <row r="566" s="167" customFormat="1" ht="17.25"/>
    <row r="567" s="167" customFormat="1" ht="17.25"/>
    <row r="568" s="167" customFormat="1" ht="17.25"/>
    <row r="569" s="167" customFormat="1" ht="17.25"/>
    <row r="570" s="167" customFormat="1" ht="17.25"/>
    <row r="571" s="167" customFormat="1" ht="17.25"/>
    <row r="572" s="167" customFormat="1" ht="17.25"/>
    <row r="573" s="167" customFormat="1" ht="17.25"/>
    <row r="574" s="167" customFormat="1" ht="17.25"/>
    <row r="575" s="167" customFormat="1" ht="17.25"/>
    <row r="576" s="167" customFormat="1" ht="17.25"/>
    <row r="577" s="167" customFormat="1" ht="17.25"/>
    <row r="578" s="167" customFormat="1" ht="17.25"/>
    <row r="579" s="167" customFormat="1" ht="17.25"/>
    <row r="580" s="167" customFormat="1" ht="17.25"/>
    <row r="581" s="167" customFormat="1" ht="17.25"/>
    <row r="582" s="167" customFormat="1" ht="17.25"/>
    <row r="583" s="167" customFormat="1" ht="17.25"/>
    <row r="584" s="167" customFormat="1" ht="17.25"/>
    <row r="585" s="167" customFormat="1" ht="17.25"/>
    <row r="586" s="167" customFormat="1" ht="17.25"/>
    <row r="587" s="167" customFormat="1" ht="17.25"/>
    <row r="588" s="167" customFormat="1" ht="17.25"/>
    <row r="589" s="167" customFormat="1" ht="17.25"/>
    <row r="590" s="167" customFormat="1" ht="17.25"/>
    <row r="591" s="167" customFormat="1" ht="17.25"/>
    <row r="592" s="167" customFormat="1" ht="17.25"/>
    <row r="593" s="167" customFormat="1" ht="17.25"/>
    <row r="594" s="167" customFormat="1" ht="17.25"/>
    <row r="595" s="167" customFormat="1" ht="17.25"/>
    <row r="596" s="167" customFormat="1" ht="17.25"/>
    <row r="597" s="167" customFormat="1" ht="17.25"/>
    <row r="598" s="167" customFormat="1" ht="17.25"/>
    <row r="599" s="167" customFormat="1" ht="17.25"/>
    <row r="600" s="167" customFormat="1" ht="17.25"/>
    <row r="601" s="167" customFormat="1" ht="17.25"/>
    <row r="602" s="167" customFormat="1" ht="17.25"/>
    <row r="603" s="167" customFormat="1" ht="17.25"/>
    <row r="604" s="167" customFormat="1" ht="17.25"/>
    <row r="605" s="167" customFormat="1" ht="17.25"/>
    <row r="606" s="167" customFormat="1" ht="17.25"/>
    <row r="607" s="167" customFormat="1" ht="17.25"/>
    <row r="608" s="167" customFormat="1" ht="17.25"/>
    <row r="609" s="167" customFormat="1" ht="17.25"/>
    <row r="610" s="167" customFormat="1" ht="17.25"/>
    <row r="611" s="167" customFormat="1" ht="17.25"/>
    <row r="612" s="167" customFormat="1" ht="17.25"/>
    <row r="613" s="167" customFormat="1" ht="17.25"/>
    <row r="614" s="167" customFormat="1" ht="17.25"/>
    <row r="615" s="167" customFormat="1" ht="17.25"/>
    <row r="616" s="167" customFormat="1" ht="17.25"/>
    <row r="617" s="167" customFormat="1" ht="17.25"/>
    <row r="618" s="167" customFormat="1" ht="17.25"/>
    <row r="619" s="167" customFormat="1" ht="17.25"/>
    <row r="620" s="167" customFormat="1" ht="17.25"/>
    <row r="621" s="167" customFormat="1" ht="17.25"/>
    <row r="622" s="167" customFormat="1" ht="17.25"/>
    <row r="623" s="167" customFormat="1" ht="17.25"/>
    <row r="624" s="167" customFormat="1" ht="17.25"/>
    <row r="625" s="167" customFormat="1" ht="17.25"/>
    <row r="626" s="167" customFormat="1" ht="17.25"/>
    <row r="627" s="167" customFormat="1" ht="17.25"/>
    <row r="628" s="167" customFormat="1" ht="17.25"/>
    <row r="629" s="167" customFormat="1" ht="17.25"/>
    <row r="630" s="167" customFormat="1" ht="17.25"/>
    <row r="631" s="167" customFormat="1" ht="17.25"/>
    <row r="632" s="167" customFormat="1" ht="17.25"/>
    <row r="633" s="167" customFormat="1" ht="17.25"/>
    <row r="634" s="167" customFormat="1" ht="17.25"/>
    <row r="635" s="167" customFormat="1" ht="17.25"/>
    <row r="636" s="167" customFormat="1" ht="17.25"/>
    <row r="637" s="167" customFormat="1" ht="17.25"/>
    <row r="638" s="167" customFormat="1" ht="17.25"/>
    <row r="639" s="167" customFormat="1" ht="17.25"/>
    <row r="640" s="167" customFormat="1" ht="17.25"/>
    <row r="641" s="167" customFormat="1" ht="17.25"/>
    <row r="642" s="167" customFormat="1" ht="17.25"/>
    <row r="643" s="167" customFormat="1" ht="17.25"/>
    <row r="644" s="167" customFormat="1" ht="17.25"/>
    <row r="645" s="167" customFormat="1" ht="17.25"/>
    <row r="646" s="167" customFormat="1" ht="17.25"/>
    <row r="647" s="167" customFormat="1" ht="17.25"/>
    <row r="648" s="167" customFormat="1" ht="17.25"/>
    <row r="649" s="167" customFormat="1" ht="17.25"/>
    <row r="650" s="167" customFormat="1" ht="17.25"/>
    <row r="651" s="167" customFormat="1" ht="17.25"/>
    <row r="652" s="167" customFormat="1" ht="17.25"/>
    <row r="653" s="167" customFormat="1" ht="17.25"/>
    <row r="654" s="167" customFormat="1" ht="17.25"/>
    <row r="655" s="167" customFormat="1" ht="17.25"/>
    <row r="656" s="167" customFormat="1" ht="17.25"/>
    <row r="657" s="167" customFormat="1" ht="17.25"/>
    <row r="658" s="167" customFormat="1" ht="17.25"/>
    <row r="659" s="167" customFormat="1" ht="17.25"/>
    <row r="660" s="167" customFormat="1" ht="17.25"/>
    <row r="661" s="167" customFormat="1" ht="17.25"/>
    <row r="662" s="167" customFormat="1" ht="17.25"/>
    <row r="663" s="167" customFormat="1" ht="17.25"/>
    <row r="664" s="167" customFormat="1" ht="17.25"/>
    <row r="665" s="167" customFormat="1" ht="17.25"/>
    <row r="666" s="167" customFormat="1" ht="17.25"/>
    <row r="667" s="167" customFormat="1" ht="17.25"/>
    <row r="668" s="167" customFormat="1" ht="17.25"/>
    <row r="669" s="167" customFormat="1" ht="17.25"/>
    <row r="670" s="167" customFormat="1" ht="17.25"/>
    <row r="671" s="167" customFormat="1" ht="17.25"/>
    <row r="672" s="167" customFormat="1" ht="17.25"/>
    <row r="673" s="167" customFormat="1" ht="17.25"/>
    <row r="674" s="167" customFormat="1" ht="17.25"/>
    <row r="675" s="167" customFormat="1" ht="17.25"/>
    <row r="676" s="167" customFormat="1" ht="17.25"/>
    <row r="677" s="167" customFormat="1" ht="17.25"/>
    <row r="678" s="167" customFormat="1" ht="17.25"/>
    <row r="679" s="167" customFormat="1" ht="17.25"/>
    <row r="680" s="167" customFormat="1" ht="17.25"/>
    <row r="681" s="167" customFormat="1" ht="17.25"/>
    <row r="682" s="167" customFormat="1" ht="17.25"/>
    <row r="683" s="167" customFormat="1" ht="17.25"/>
    <row r="684" s="167" customFormat="1" ht="17.25"/>
    <row r="685" s="167" customFormat="1" ht="17.25"/>
    <row r="686" s="167" customFormat="1" ht="17.25"/>
    <row r="687" s="167" customFormat="1" ht="17.25"/>
    <row r="688" s="167" customFormat="1" ht="17.25"/>
    <row r="689" s="167" customFormat="1" ht="17.25"/>
    <row r="690" s="167" customFormat="1" ht="17.25"/>
    <row r="691" s="167" customFormat="1" ht="17.25"/>
    <row r="692" s="167" customFormat="1" ht="17.25"/>
    <row r="693" s="167" customFormat="1" ht="17.25"/>
    <row r="694" s="167" customFormat="1" ht="17.25"/>
    <row r="695" s="167" customFormat="1" ht="17.25"/>
    <row r="696" s="167" customFormat="1" ht="17.25"/>
    <row r="697" s="167" customFormat="1" ht="17.25"/>
    <row r="698" s="167" customFormat="1" ht="17.25"/>
    <row r="699" s="167" customFormat="1" ht="17.25"/>
    <row r="700" s="167" customFormat="1" ht="17.25"/>
    <row r="701" s="167" customFormat="1" ht="17.25"/>
    <row r="702" s="167" customFormat="1" ht="17.25"/>
    <row r="703" s="167" customFormat="1" ht="17.25"/>
    <row r="704" s="167" customFormat="1" ht="17.25"/>
    <row r="705" s="167" customFormat="1" ht="17.25"/>
    <row r="706" s="167" customFormat="1" ht="17.25"/>
    <row r="707" s="167" customFormat="1" ht="17.25"/>
    <row r="708" s="167" customFormat="1" ht="17.25"/>
    <row r="709" s="167" customFormat="1" ht="17.25"/>
    <row r="710" s="167" customFormat="1" ht="17.25"/>
    <row r="711" s="167" customFormat="1" ht="17.25"/>
    <row r="712" s="167" customFormat="1" ht="17.25"/>
    <row r="713" s="167" customFormat="1" ht="17.25"/>
    <row r="714" s="167" customFormat="1" ht="17.25"/>
    <row r="715" s="167" customFormat="1" ht="17.25"/>
    <row r="716" s="167" customFormat="1" ht="17.25"/>
    <row r="717" s="167" customFormat="1" ht="17.25"/>
    <row r="718" s="167" customFormat="1" ht="17.25"/>
    <row r="719" s="167" customFormat="1" ht="17.25"/>
    <row r="720" s="167" customFormat="1" ht="17.25"/>
    <row r="721" s="167" customFormat="1" ht="17.25"/>
    <row r="722" s="167" customFormat="1" ht="17.25"/>
    <row r="723" s="167" customFormat="1" ht="17.25"/>
    <row r="724" s="167" customFormat="1" ht="17.25"/>
    <row r="725" s="167" customFormat="1" ht="17.25"/>
    <row r="726" s="167" customFormat="1" ht="17.25"/>
    <row r="727" s="167" customFormat="1" ht="17.25"/>
    <row r="728" s="167" customFormat="1" ht="17.25"/>
    <row r="729" s="167" customFormat="1" ht="17.25"/>
    <row r="730" s="167" customFormat="1" ht="17.25"/>
    <row r="731" s="167" customFormat="1" ht="17.25"/>
    <row r="732" s="167" customFormat="1" ht="17.25"/>
    <row r="733" s="167" customFormat="1" ht="17.25"/>
    <row r="734" s="167" customFormat="1" ht="17.25"/>
    <row r="735" s="167" customFormat="1" ht="17.25"/>
    <row r="736" s="167" customFormat="1" ht="17.25"/>
    <row r="737" s="167" customFormat="1" ht="17.25"/>
    <row r="738" s="167" customFormat="1" ht="17.25"/>
    <row r="739" s="167" customFormat="1" ht="17.25"/>
    <row r="740" s="167" customFormat="1" ht="17.25"/>
    <row r="741" s="167" customFormat="1" ht="17.25"/>
    <row r="742" s="167" customFormat="1" ht="17.25"/>
    <row r="743" s="167" customFormat="1" ht="17.25"/>
    <row r="744" s="167" customFormat="1" ht="17.25"/>
    <row r="745" s="167" customFormat="1" ht="17.25"/>
    <row r="746" s="167" customFormat="1" ht="17.25"/>
    <row r="747" s="167" customFormat="1" ht="17.25"/>
    <row r="748" s="167" customFormat="1" ht="17.25"/>
    <row r="749" s="167" customFormat="1" ht="17.25"/>
    <row r="750" s="167" customFormat="1" ht="17.25"/>
    <row r="751" s="167" customFormat="1" ht="17.25"/>
    <row r="752" s="167" customFormat="1" ht="17.25"/>
    <row r="753" s="167" customFormat="1" ht="17.25"/>
    <row r="754" s="167" customFormat="1" ht="17.25"/>
    <row r="755" s="167" customFormat="1" ht="17.25"/>
    <row r="756" s="167" customFormat="1" ht="17.25"/>
    <row r="757" s="167" customFormat="1" ht="17.25"/>
    <row r="758" s="167" customFormat="1" ht="17.25"/>
    <row r="759" s="167" customFormat="1" ht="17.25"/>
    <row r="760" s="167" customFormat="1" ht="17.25"/>
    <row r="761" s="167" customFormat="1" ht="17.25"/>
    <row r="762" s="167" customFormat="1" ht="17.25"/>
    <row r="763" s="167" customFormat="1" ht="17.25"/>
    <row r="764" s="167" customFormat="1" ht="17.25"/>
    <row r="765" s="167" customFormat="1" ht="17.25"/>
    <row r="766" s="167" customFormat="1" ht="17.25"/>
    <row r="767" s="167" customFormat="1" ht="17.25"/>
    <row r="768" s="167" customFormat="1" ht="17.25"/>
    <row r="769" s="167" customFormat="1" ht="17.25"/>
    <row r="770" s="167" customFormat="1" ht="17.25"/>
    <row r="771" s="167" customFormat="1" ht="17.25"/>
    <row r="772" s="167" customFormat="1" ht="17.25"/>
    <row r="773" s="167" customFormat="1" ht="17.25"/>
    <row r="774" s="167" customFormat="1" ht="17.25"/>
    <row r="775" s="167" customFormat="1" ht="17.25"/>
    <row r="776" s="167" customFormat="1" ht="17.25"/>
    <row r="777" s="167" customFormat="1" ht="17.25"/>
    <row r="778" s="167" customFormat="1" ht="17.25"/>
    <row r="779" s="167" customFormat="1" ht="17.25"/>
    <row r="780" s="167" customFormat="1" ht="17.25"/>
    <row r="781" s="167" customFormat="1" ht="17.25"/>
    <row r="782" s="167" customFormat="1" ht="17.25"/>
    <row r="783" s="167" customFormat="1" ht="17.25"/>
    <row r="784" s="167" customFormat="1" ht="17.25"/>
    <row r="785" s="167" customFormat="1" ht="17.25"/>
    <row r="786" s="167" customFormat="1" ht="17.25"/>
    <row r="787" s="167" customFormat="1" ht="17.25"/>
    <row r="788" s="167" customFormat="1" ht="17.25"/>
    <row r="789" s="167" customFormat="1" ht="17.25"/>
    <row r="790" s="167" customFormat="1" ht="17.25"/>
    <row r="791" s="167" customFormat="1" ht="17.25"/>
    <row r="792" s="167" customFormat="1" ht="17.25"/>
    <row r="793" s="167" customFormat="1" ht="17.25"/>
    <row r="794" s="167" customFormat="1" ht="17.25"/>
    <row r="795" s="167" customFormat="1" ht="17.25"/>
    <row r="796" s="167" customFormat="1" ht="17.25"/>
    <row r="797" s="167" customFormat="1" ht="17.25"/>
    <row r="798" s="167" customFormat="1" ht="17.25"/>
    <row r="799" s="167" customFormat="1" ht="17.25"/>
    <row r="800" s="167" customFormat="1" ht="17.25"/>
    <row r="801" s="167" customFormat="1" ht="17.25"/>
    <row r="802" s="167" customFormat="1" ht="17.25"/>
    <row r="803" s="167" customFormat="1" ht="17.25"/>
    <row r="804" s="167" customFormat="1" ht="17.25"/>
    <row r="805" s="167" customFormat="1" ht="17.25"/>
    <row r="806" s="167" customFormat="1" ht="17.25"/>
    <row r="807" s="167" customFormat="1" ht="17.25"/>
    <row r="808" s="167" customFormat="1" ht="17.25"/>
    <row r="809" s="167" customFormat="1" ht="17.25"/>
    <row r="810" s="167" customFormat="1" ht="17.25"/>
    <row r="811" s="167" customFormat="1" ht="17.25"/>
    <row r="812" s="167" customFormat="1" ht="17.25"/>
    <row r="813" s="167" customFormat="1" ht="17.25"/>
    <row r="814" s="167" customFormat="1" ht="17.25"/>
    <row r="815" s="167" customFormat="1" ht="17.25"/>
    <row r="816" s="167" customFormat="1" ht="17.25"/>
    <row r="817" s="167" customFormat="1" ht="17.25"/>
    <row r="818" s="167" customFormat="1" ht="17.25"/>
    <row r="819" s="167" customFormat="1" ht="17.25"/>
    <row r="820" s="167" customFormat="1" ht="17.25"/>
    <row r="821" s="167" customFormat="1" ht="17.25"/>
    <row r="822" s="167" customFormat="1" ht="17.25"/>
    <row r="823" s="167" customFormat="1" ht="17.25"/>
    <row r="824" s="167" customFormat="1" ht="17.25"/>
    <row r="825" s="167" customFormat="1" ht="17.25"/>
    <row r="826" s="167" customFormat="1" ht="17.25"/>
    <row r="827" s="167" customFormat="1" ht="17.25"/>
    <row r="828" s="167" customFormat="1" ht="17.25"/>
    <row r="829" s="167" customFormat="1" ht="17.25"/>
    <row r="830" s="167" customFormat="1" ht="17.25"/>
    <row r="831" s="167" customFormat="1" ht="17.25"/>
    <row r="832" s="167" customFormat="1" ht="17.25"/>
    <row r="833" s="167" customFormat="1" ht="17.25"/>
    <row r="834" s="167" customFormat="1" ht="17.25"/>
    <row r="835" s="167" customFormat="1" ht="17.25"/>
    <row r="836" s="167" customFormat="1" ht="17.25"/>
    <row r="837" s="167" customFormat="1" ht="17.25"/>
    <row r="838" s="167" customFormat="1" ht="17.25"/>
    <row r="839" s="167" customFormat="1" ht="17.25"/>
    <row r="840" s="167" customFormat="1" ht="17.25"/>
    <row r="841" s="167" customFormat="1" ht="17.25"/>
    <row r="842" s="167" customFormat="1" ht="17.25"/>
    <row r="843" s="167" customFormat="1" ht="17.25"/>
    <row r="844" s="167" customFormat="1" ht="17.25"/>
    <row r="845" s="167" customFormat="1" ht="17.25"/>
    <row r="846" s="167" customFormat="1" ht="17.25"/>
    <row r="847" s="167" customFormat="1" ht="17.25"/>
    <row r="848" s="167" customFormat="1" ht="17.25"/>
    <row r="849" s="167" customFormat="1" ht="17.25"/>
    <row r="850" s="167" customFormat="1" ht="17.25"/>
    <row r="851" s="167" customFormat="1" ht="17.25"/>
    <row r="852" s="167" customFormat="1" ht="17.25"/>
    <row r="853" s="167" customFormat="1" ht="17.25"/>
    <row r="854" s="167" customFormat="1" ht="17.25"/>
    <row r="855" s="167" customFormat="1" ht="17.25"/>
    <row r="856" s="167" customFormat="1" ht="17.25"/>
    <row r="857" s="167" customFormat="1" ht="17.25"/>
    <row r="858" s="167" customFormat="1" ht="17.25"/>
    <row r="859" s="167" customFormat="1" ht="17.25"/>
    <row r="860" s="167" customFormat="1" ht="17.25"/>
    <row r="861" s="167" customFormat="1" ht="17.25"/>
    <row r="862" s="167" customFormat="1" ht="17.25"/>
    <row r="863" s="167" customFormat="1" ht="17.25"/>
    <row r="864" s="167" customFormat="1" ht="17.25"/>
    <row r="865" s="167" customFormat="1" ht="17.25"/>
    <row r="866" s="167" customFormat="1" ht="17.25"/>
    <row r="867" s="167" customFormat="1" ht="17.25"/>
    <row r="868" s="167" customFormat="1" ht="17.25"/>
    <row r="869" s="167" customFormat="1" ht="17.25"/>
    <row r="870" s="167" customFormat="1" ht="17.25"/>
    <row r="871" s="167" customFormat="1" ht="17.25"/>
    <row r="872" s="167" customFormat="1" ht="17.25"/>
    <row r="873" s="167" customFormat="1" ht="17.25"/>
    <row r="874" s="167" customFormat="1" ht="17.25"/>
    <row r="875" s="167" customFormat="1" ht="17.25"/>
    <row r="876" s="167" customFormat="1" ht="17.25"/>
    <row r="877" s="167" customFormat="1" ht="17.25"/>
    <row r="878" s="167" customFormat="1" ht="17.25"/>
    <row r="879" s="167" customFormat="1" ht="17.25"/>
    <row r="880" s="167" customFormat="1" ht="17.25"/>
    <row r="881" s="167" customFormat="1" ht="17.25"/>
    <row r="882" s="167" customFormat="1" ht="17.25"/>
    <row r="883" s="167" customFormat="1" ht="17.25"/>
    <row r="884" s="167" customFormat="1" ht="17.25"/>
    <row r="885" s="167" customFormat="1" ht="17.25"/>
    <row r="886" s="167" customFormat="1" ht="17.25"/>
    <row r="887" s="167" customFormat="1" ht="17.25"/>
    <row r="888" s="167" customFormat="1" ht="17.25"/>
    <row r="889" s="167" customFormat="1" ht="17.25"/>
    <row r="890" s="167" customFormat="1" ht="17.25"/>
    <row r="891" s="167" customFormat="1" ht="17.25"/>
    <row r="892" s="167" customFormat="1" ht="17.25"/>
    <row r="893" s="167" customFormat="1" ht="17.25"/>
    <row r="894" s="167" customFormat="1" ht="17.25"/>
    <row r="895" s="167" customFormat="1" ht="17.25"/>
    <row r="896" s="167" customFormat="1" ht="17.25"/>
    <row r="897" s="167" customFormat="1" ht="17.25"/>
    <row r="898" s="167" customFormat="1" ht="17.25"/>
    <row r="899" s="167" customFormat="1" ht="17.25"/>
    <row r="900" s="167" customFormat="1" ht="17.25"/>
    <row r="901" s="167" customFormat="1" ht="17.25"/>
    <row r="902" s="167" customFormat="1" ht="17.25"/>
    <row r="903" s="167" customFormat="1" ht="17.25"/>
    <row r="904" s="167" customFormat="1" ht="17.25"/>
    <row r="905" s="167" customFormat="1" ht="17.25"/>
    <row r="906" s="167" customFormat="1" ht="17.25"/>
    <row r="907" s="167" customFormat="1" ht="17.25"/>
    <row r="908" s="167" customFormat="1" ht="17.25"/>
    <row r="909" s="167" customFormat="1" ht="17.25"/>
    <row r="910" s="167" customFormat="1" ht="17.25"/>
    <row r="911" s="167" customFormat="1" ht="17.25"/>
    <row r="912" s="167" customFormat="1" ht="17.25"/>
    <row r="913" s="167" customFormat="1" ht="17.25"/>
    <row r="914" s="167" customFormat="1" ht="17.25"/>
    <row r="915" s="167" customFormat="1" ht="17.25"/>
    <row r="916" s="167" customFormat="1" ht="17.25"/>
    <row r="917" s="167" customFormat="1" ht="17.25"/>
    <row r="918" s="167" customFormat="1" ht="17.25"/>
    <row r="919" s="167" customFormat="1" ht="17.25"/>
    <row r="920" s="167" customFormat="1" ht="17.25"/>
    <row r="921" s="167" customFormat="1" ht="17.25"/>
    <row r="922" s="167" customFormat="1" ht="17.25"/>
    <row r="923" s="167" customFormat="1" ht="17.25"/>
    <row r="924" s="167" customFormat="1" ht="17.25"/>
    <row r="925" s="167" customFormat="1" ht="17.25"/>
    <row r="926" s="167" customFormat="1" ht="17.25"/>
    <row r="927" s="167" customFormat="1" ht="17.25"/>
    <row r="928" s="167" customFormat="1" ht="17.25"/>
    <row r="929" s="167" customFormat="1" ht="17.25"/>
    <row r="930" s="167" customFormat="1" ht="17.25"/>
    <row r="931" s="167" customFormat="1" ht="17.25"/>
    <row r="932" s="167" customFormat="1" ht="17.25"/>
    <row r="933" s="167" customFormat="1" ht="17.25"/>
    <row r="934" s="167" customFormat="1" ht="17.25"/>
    <row r="935" s="167" customFormat="1" ht="17.25"/>
    <row r="936" s="167" customFormat="1" ht="17.25"/>
    <row r="937" s="167" customFormat="1" ht="17.25"/>
    <row r="938" s="167" customFormat="1" ht="17.25"/>
    <row r="939" s="167" customFormat="1" ht="17.25"/>
    <row r="940" s="167" customFormat="1" ht="17.25"/>
    <row r="941" s="167" customFormat="1" ht="17.25"/>
    <row r="942" s="167" customFormat="1" ht="17.25"/>
    <row r="943" s="167" customFormat="1" ht="17.25"/>
    <row r="944" s="167" customFormat="1" ht="17.25"/>
    <row r="945" s="167" customFormat="1" ht="17.25"/>
    <row r="946" s="167" customFormat="1" ht="17.25"/>
    <row r="947" s="167" customFormat="1" ht="17.25"/>
    <row r="948" s="167" customFormat="1" ht="17.25"/>
    <row r="949" s="167" customFormat="1" ht="17.25"/>
    <row r="950" s="167" customFormat="1" ht="17.25"/>
    <row r="951" s="167" customFormat="1" ht="17.25"/>
    <row r="952" s="167" customFormat="1" ht="17.25"/>
    <row r="953" s="167" customFormat="1" ht="17.25"/>
    <row r="954" s="167" customFormat="1" ht="17.25"/>
    <row r="955" s="167" customFormat="1" ht="17.25"/>
    <row r="956" s="167" customFormat="1" ht="17.25"/>
    <row r="957" s="167" customFormat="1" ht="17.25"/>
    <row r="958" s="167" customFormat="1" ht="17.25"/>
    <row r="959" s="167" customFormat="1" ht="17.25"/>
    <row r="960" s="167" customFormat="1" ht="17.25"/>
    <row r="961" s="167" customFormat="1" ht="17.25"/>
    <row r="962" s="167" customFormat="1" ht="17.25"/>
    <row r="963" s="167" customFormat="1" ht="17.25"/>
    <row r="964" s="167" customFormat="1" ht="17.25"/>
    <row r="965" s="167" customFormat="1" ht="17.25"/>
    <row r="966" s="167" customFormat="1" ht="17.25"/>
    <row r="967" s="167" customFormat="1" ht="17.25"/>
    <row r="968" s="167" customFormat="1" ht="17.25"/>
    <row r="969" s="167" customFormat="1" ht="17.25"/>
    <row r="970" s="167" customFormat="1" ht="17.25"/>
    <row r="971" s="167" customFormat="1" ht="17.25"/>
    <row r="972" s="167" customFormat="1" ht="17.25"/>
    <row r="973" s="167" customFormat="1" ht="17.25"/>
    <row r="974" s="167" customFormat="1" ht="17.25"/>
    <row r="975" s="167" customFormat="1" ht="17.25"/>
    <row r="976" s="167" customFormat="1" ht="17.25"/>
    <row r="977" s="167" customFormat="1" ht="17.25"/>
    <row r="978" s="167" customFormat="1" ht="17.25"/>
    <row r="979" s="167" customFormat="1" ht="17.25"/>
    <row r="980" s="167" customFormat="1" ht="17.25"/>
    <row r="981" s="167" customFormat="1" ht="17.25"/>
    <row r="982" s="167" customFormat="1" ht="17.25"/>
    <row r="983" s="167" customFormat="1" ht="17.25"/>
    <row r="984" s="167" customFormat="1" ht="17.25"/>
    <row r="985" s="167" customFormat="1" ht="17.25"/>
    <row r="986" s="167" customFormat="1" ht="17.25"/>
    <row r="987" s="167" customFormat="1" ht="17.25"/>
    <row r="988" s="167" customFormat="1" ht="17.25"/>
    <row r="989" s="167" customFormat="1" ht="17.25"/>
    <row r="990" s="167" customFormat="1" ht="17.25"/>
    <row r="991" s="167" customFormat="1" ht="17.25"/>
    <row r="992" s="167" customFormat="1" ht="17.25"/>
    <row r="993" s="167" customFormat="1" ht="17.25"/>
    <row r="994" s="167" customFormat="1" ht="17.25"/>
    <row r="995" s="167" customFormat="1" ht="17.25"/>
    <row r="996" s="167" customFormat="1" ht="17.25"/>
    <row r="997" s="167" customFormat="1" ht="17.25"/>
    <row r="998" s="167" customFormat="1" ht="17.25"/>
    <row r="999" s="167" customFormat="1" ht="17.25"/>
    <row r="1000" s="167" customFormat="1" ht="17.25"/>
    <row r="1001" s="167" customFormat="1" ht="17.25"/>
    <row r="1002" s="167" customFormat="1" ht="17.25"/>
    <row r="1003" s="167" customFormat="1" ht="17.25"/>
    <row r="1004" s="167" customFormat="1" ht="17.25"/>
    <row r="1005" s="167" customFormat="1" ht="17.25"/>
    <row r="1006" s="167" customFormat="1" ht="17.25"/>
    <row r="1007" s="167" customFormat="1" ht="17.25"/>
    <row r="1008" s="167" customFormat="1" ht="17.25"/>
    <row r="1009" s="167" customFormat="1" ht="17.25"/>
    <row r="1010" s="167" customFormat="1" ht="17.25"/>
    <row r="1011" s="167" customFormat="1" ht="17.25"/>
    <row r="1012" s="167" customFormat="1" ht="17.25"/>
    <row r="1013" s="167" customFormat="1" ht="17.25"/>
    <row r="1014" s="167" customFormat="1" ht="17.25"/>
    <row r="1015" s="167" customFormat="1" ht="17.25"/>
    <row r="1016" s="167" customFormat="1" ht="17.25"/>
    <row r="1017" s="167" customFormat="1" ht="17.25"/>
    <row r="1018" s="167" customFormat="1" ht="17.25"/>
    <row r="1019" s="167" customFormat="1" ht="17.25"/>
    <row r="1020" s="167" customFormat="1" ht="17.25"/>
    <row r="1021" s="167" customFormat="1" ht="17.25"/>
    <row r="1022" s="167" customFormat="1" ht="17.25"/>
    <row r="1023" s="167" customFormat="1" ht="17.25"/>
    <row r="1024" s="167" customFormat="1" ht="17.25"/>
    <row r="1025" s="167" customFormat="1" ht="17.25"/>
    <row r="1026" s="167" customFormat="1" ht="17.25"/>
    <row r="1027" s="167" customFormat="1" ht="17.25"/>
    <row r="1028" s="167" customFormat="1" ht="17.25"/>
    <row r="1029" s="167" customFormat="1" ht="17.25"/>
    <row r="1030" s="167" customFormat="1" ht="17.25"/>
    <row r="1031" s="167" customFormat="1" ht="17.25"/>
    <row r="1032" s="167" customFormat="1" ht="17.25"/>
    <row r="1033" s="167" customFormat="1" ht="17.25"/>
    <row r="1034" s="167" customFormat="1" ht="17.25"/>
    <row r="1035" s="167" customFormat="1" ht="17.25"/>
    <row r="1036" s="167" customFormat="1" ht="17.25"/>
    <row r="1037" s="167" customFormat="1" ht="17.25"/>
    <row r="1038" s="167" customFormat="1" ht="17.25"/>
    <row r="1039" s="167" customFormat="1" ht="17.25"/>
    <row r="1040" s="167" customFormat="1" ht="17.25"/>
    <row r="1041" s="167" customFormat="1" ht="17.25"/>
    <row r="1042" s="167" customFormat="1" ht="17.25"/>
    <row r="1043" s="167" customFormat="1" ht="17.25"/>
    <row r="1044" s="167" customFormat="1" ht="17.25"/>
    <row r="1045" s="167" customFormat="1" ht="17.25"/>
    <row r="1046" s="167" customFormat="1" ht="17.25"/>
    <row r="1047" s="167" customFormat="1" ht="17.25"/>
    <row r="1048" s="167" customFormat="1" ht="17.25"/>
    <row r="1049" s="167" customFormat="1" ht="17.25"/>
    <row r="1050" s="167" customFormat="1" ht="17.25"/>
    <row r="1051" s="167" customFormat="1" ht="17.25"/>
    <row r="1052" s="167" customFormat="1" ht="17.25"/>
    <row r="1053" s="167" customFormat="1" ht="17.25"/>
    <row r="1054" s="167" customFormat="1" ht="17.25"/>
    <row r="1055" s="167" customFormat="1" ht="17.25"/>
    <row r="1056" s="167" customFormat="1" ht="17.25"/>
    <row r="1057" s="167" customFormat="1" ht="17.25"/>
    <row r="1058" s="167" customFormat="1" ht="17.25"/>
    <row r="1059" s="167" customFormat="1" ht="17.25"/>
    <row r="1060" s="167" customFormat="1" ht="17.25"/>
    <row r="1061" s="167" customFormat="1" ht="17.25"/>
    <row r="1062" s="167" customFormat="1" ht="17.25"/>
    <row r="1063" s="167" customFormat="1" ht="17.25"/>
    <row r="1064" s="167" customFormat="1" ht="17.25"/>
    <row r="1065" s="167" customFormat="1" ht="17.25"/>
    <row r="1066" s="167" customFormat="1" ht="17.25"/>
    <row r="1067" s="167" customFormat="1" ht="17.25"/>
    <row r="1068" s="167" customFormat="1" ht="17.25"/>
    <row r="1069" s="167" customFormat="1" ht="17.25"/>
    <row r="1070" s="167" customFormat="1" ht="17.25"/>
    <row r="1071" s="167" customFormat="1" ht="17.25"/>
    <row r="1072" s="167" customFormat="1" ht="17.25"/>
    <row r="1073" s="167" customFormat="1" ht="17.25"/>
    <row r="1074" s="167" customFormat="1" ht="17.25"/>
    <row r="1075" s="167" customFormat="1" ht="17.25"/>
    <row r="1076" s="167" customFormat="1" ht="17.25"/>
    <row r="1077" s="167" customFormat="1" ht="17.25"/>
    <row r="1078" s="167" customFormat="1" ht="17.25"/>
    <row r="1079" s="167" customFormat="1" ht="17.25"/>
    <row r="1080" s="167" customFormat="1" ht="17.25"/>
    <row r="1081" s="167" customFormat="1" ht="17.25"/>
    <row r="1082" s="167" customFormat="1" ht="17.25"/>
    <row r="1083" s="167" customFormat="1" ht="17.25"/>
    <row r="1084" s="167" customFormat="1" ht="17.25"/>
    <row r="1085" s="167" customFormat="1" ht="17.25"/>
    <row r="1086" s="167" customFormat="1" ht="17.25"/>
    <row r="1087" s="167" customFormat="1" ht="17.25"/>
    <row r="1088" s="167" customFormat="1" ht="17.25"/>
    <row r="1089" s="167" customFormat="1" ht="17.25"/>
    <row r="1090" s="167" customFormat="1" ht="17.25"/>
    <row r="1091" s="167" customFormat="1" ht="17.25"/>
    <row r="1092" s="167" customFormat="1" ht="17.25"/>
    <row r="1093" s="167" customFormat="1" ht="17.25"/>
    <row r="1094" s="167" customFormat="1" ht="17.25"/>
    <row r="1095" s="167" customFormat="1" ht="17.25"/>
    <row r="1096" s="167" customFormat="1" ht="17.25"/>
    <row r="1097" s="167" customFormat="1" ht="17.25"/>
    <row r="1098" s="167" customFormat="1" ht="17.25"/>
    <row r="1099" s="167" customFormat="1" ht="17.25"/>
    <row r="1100" s="167" customFormat="1" ht="17.25"/>
    <row r="1101" s="167" customFormat="1" ht="17.25"/>
    <row r="1102" s="167" customFormat="1" ht="17.25"/>
    <row r="1103" s="167" customFormat="1" ht="17.25"/>
    <row r="1104" s="167" customFormat="1" ht="17.25"/>
    <row r="1105" s="167" customFormat="1" ht="17.25"/>
    <row r="1106" s="167" customFormat="1" ht="17.25"/>
    <row r="1107" s="167" customFormat="1" ht="17.25"/>
    <row r="1108" s="167" customFormat="1" ht="17.25"/>
    <row r="1109" s="167" customFormat="1" ht="17.25"/>
    <row r="1110" s="167" customFormat="1" ht="17.25"/>
    <row r="1111" s="167" customFormat="1" ht="17.25"/>
    <row r="1112" s="167" customFormat="1" ht="17.25"/>
    <row r="1113" s="167" customFormat="1" ht="17.25"/>
    <row r="1114" s="167" customFormat="1" ht="17.25"/>
    <row r="1115" s="167" customFormat="1" ht="17.25"/>
    <row r="1116" s="167" customFormat="1" ht="17.25"/>
    <row r="1117" s="167" customFormat="1" ht="17.25"/>
    <row r="1118" s="167" customFormat="1" ht="17.25"/>
    <row r="1119" s="167" customFormat="1" ht="17.25"/>
    <row r="1120" s="167" customFormat="1" ht="17.25"/>
    <row r="1121" s="167" customFormat="1" ht="17.25"/>
    <row r="1122" s="167" customFormat="1" ht="17.25"/>
    <row r="1123" s="167" customFormat="1" ht="17.25"/>
    <row r="1124" s="167" customFormat="1" ht="17.25"/>
    <row r="1125" s="167" customFormat="1" ht="17.25"/>
    <row r="1126" s="167" customFormat="1" ht="17.25"/>
    <row r="1127" s="167" customFormat="1" ht="17.25"/>
    <row r="1128" s="167" customFormat="1" ht="17.25"/>
    <row r="1129" s="167" customFormat="1" ht="17.25"/>
    <row r="1130" s="167" customFormat="1" ht="17.25"/>
    <row r="1131" s="167" customFormat="1" ht="17.25"/>
    <row r="1132" s="167" customFormat="1" ht="17.25"/>
    <row r="1133" s="167" customFormat="1" ht="17.25"/>
    <row r="1134" s="167" customFormat="1" ht="17.25"/>
    <row r="1135" s="167" customFormat="1" ht="17.25"/>
    <row r="1136" s="167" customFormat="1" ht="17.25"/>
    <row r="1137" s="167" customFormat="1" ht="17.25"/>
    <row r="1138" s="167" customFormat="1" ht="17.25"/>
    <row r="1139" s="167" customFormat="1" ht="17.25"/>
    <row r="1140" s="167" customFormat="1" ht="17.25"/>
    <row r="1141" s="167" customFormat="1" ht="17.25"/>
    <row r="1142" s="167" customFormat="1" ht="17.25"/>
    <row r="1143" s="167" customFormat="1" ht="17.25"/>
    <row r="1144" s="167" customFormat="1" ht="17.25"/>
    <row r="1145" s="167" customFormat="1" ht="17.25"/>
    <row r="1146" s="167" customFormat="1" ht="17.25"/>
    <row r="1147" s="167" customFormat="1" ht="17.25"/>
    <row r="1148" s="167" customFormat="1" ht="17.25"/>
    <row r="1149" s="167" customFormat="1" ht="17.25"/>
    <row r="1150" s="167" customFormat="1" ht="17.25"/>
    <row r="1151" s="167" customFormat="1" ht="17.25"/>
    <row r="1152" s="167" customFormat="1" ht="17.25"/>
    <row r="1153" s="167" customFormat="1" ht="17.25"/>
    <row r="1154" s="167" customFormat="1" ht="17.25"/>
    <row r="1155" s="167" customFormat="1" ht="17.25"/>
    <row r="1156" s="167" customFormat="1" ht="17.25"/>
    <row r="1157" s="167" customFormat="1" ht="17.25"/>
    <row r="1158" s="167" customFormat="1" ht="17.25"/>
    <row r="1159" s="167" customFormat="1" ht="17.25"/>
    <row r="1160" s="167" customFormat="1" ht="17.25"/>
    <row r="1161" s="167" customFormat="1" ht="17.25"/>
    <row r="1162" s="167" customFormat="1" ht="17.25"/>
    <row r="1163" s="167" customFormat="1" ht="17.25"/>
    <row r="1164" s="167" customFormat="1" ht="17.25"/>
    <row r="1165" s="167" customFormat="1" ht="17.25"/>
    <row r="1166" s="167" customFormat="1" ht="17.25"/>
    <row r="1167" s="167" customFormat="1" ht="17.25"/>
    <row r="1168" s="167" customFormat="1" ht="17.25"/>
    <row r="1169" s="167" customFormat="1" ht="17.25"/>
    <row r="1170" s="167" customFormat="1" ht="17.25"/>
    <row r="1171" s="167" customFormat="1" ht="17.25"/>
    <row r="1172" s="167" customFormat="1" ht="17.25"/>
    <row r="1173" s="167" customFormat="1" ht="17.25"/>
    <row r="1174" s="167" customFormat="1" ht="17.25"/>
    <row r="1175" s="167" customFormat="1" ht="17.25"/>
    <row r="1176" s="167" customFormat="1" ht="17.25"/>
    <row r="1177" s="167" customFormat="1" ht="17.25"/>
    <row r="1178" s="167" customFormat="1" ht="17.25"/>
    <row r="1179" s="167" customFormat="1" ht="17.25"/>
    <row r="1180" s="167" customFormat="1" ht="17.25"/>
    <row r="1181" s="167" customFormat="1" ht="17.25"/>
    <row r="1182" s="167" customFormat="1" ht="17.25"/>
    <row r="1183" s="167" customFormat="1" ht="17.25"/>
    <row r="1184" s="167" customFormat="1" ht="17.25"/>
    <row r="1185" s="167" customFormat="1" ht="17.25"/>
    <row r="1186" s="167" customFormat="1" ht="17.25"/>
    <row r="1187" s="167" customFormat="1" ht="17.25"/>
    <row r="1188" s="167" customFormat="1" ht="17.25"/>
    <row r="1189" s="167" customFormat="1" ht="17.25"/>
    <row r="1190" s="167" customFormat="1" ht="17.25"/>
    <row r="1191" s="167" customFormat="1" ht="17.25"/>
    <row r="1192" s="167" customFormat="1" ht="17.25"/>
    <row r="1193" s="167" customFormat="1" ht="17.25"/>
    <row r="1194" s="167" customFormat="1" ht="17.25"/>
    <row r="1195" s="167" customFormat="1" ht="17.25"/>
    <row r="1196" s="167" customFormat="1" ht="17.25"/>
    <row r="1197" s="167" customFormat="1" ht="17.25"/>
    <row r="1198" s="167" customFormat="1" ht="17.25"/>
    <row r="1199" s="167" customFormat="1" ht="17.25"/>
    <row r="1200" s="167" customFormat="1" ht="17.25"/>
    <row r="1201" s="167" customFormat="1" ht="17.25"/>
    <row r="1202" s="167" customFormat="1" ht="17.25"/>
    <row r="1203" s="167" customFormat="1" ht="17.25"/>
    <row r="1204" s="167" customFormat="1" ht="17.25"/>
    <row r="1205" s="167" customFormat="1" ht="17.25"/>
    <row r="1206" s="167" customFormat="1" ht="17.25"/>
    <row r="1207" s="167" customFormat="1" ht="17.25"/>
    <row r="1208" s="167" customFormat="1" ht="17.25"/>
    <row r="1209" s="167" customFormat="1" ht="17.25"/>
    <row r="1210" s="167" customFormat="1" ht="17.25"/>
    <row r="1211" s="167" customFormat="1" ht="17.25"/>
    <row r="1212" s="167" customFormat="1" ht="17.25"/>
    <row r="1213" s="167" customFormat="1" ht="17.25"/>
    <row r="1214" s="167" customFormat="1" ht="17.25"/>
    <row r="1215" s="167" customFormat="1" ht="17.25"/>
    <row r="1216" s="167" customFormat="1" ht="17.25"/>
    <row r="1217" s="167" customFormat="1" ht="17.25"/>
    <row r="1218" s="167" customFormat="1" ht="17.25"/>
    <row r="1219" s="167" customFormat="1" ht="17.25"/>
    <row r="1220" s="167" customFormat="1" ht="17.25"/>
    <row r="1221" s="167" customFormat="1" ht="17.25"/>
    <row r="1222" s="167" customFormat="1" ht="17.25"/>
    <row r="1223" s="167" customFormat="1" ht="17.25"/>
    <row r="1224" s="167" customFormat="1" ht="17.25"/>
    <row r="1225" s="167" customFormat="1" ht="17.25"/>
    <row r="1226" s="167" customFormat="1" ht="17.25"/>
    <row r="1227" s="167" customFormat="1" ht="17.25"/>
    <row r="1228" s="167" customFormat="1" ht="17.25"/>
    <row r="1229" s="167" customFormat="1" ht="17.25"/>
    <row r="1230" s="167" customFormat="1" ht="17.25"/>
    <row r="1231" s="167" customFormat="1" ht="17.25"/>
    <row r="1232" s="167" customFormat="1" ht="17.25"/>
    <row r="1233" s="167" customFormat="1" ht="17.25"/>
    <row r="1234" s="167" customFormat="1" ht="17.25"/>
    <row r="1235" s="167" customFormat="1" ht="17.25"/>
    <row r="1236" s="167" customFormat="1" ht="17.25"/>
    <row r="1237" s="167" customFormat="1" ht="17.25"/>
    <row r="1238" s="167" customFormat="1" ht="17.25"/>
    <row r="1239" s="167" customFormat="1" ht="17.25"/>
    <row r="1240" s="167" customFormat="1" ht="17.25"/>
    <row r="1241" s="167" customFormat="1" ht="17.25"/>
    <row r="1242" s="167" customFormat="1" ht="17.25"/>
    <row r="1243" s="167" customFormat="1" ht="17.25"/>
    <row r="1244" s="167" customFormat="1" ht="17.25"/>
    <row r="1245" s="167" customFormat="1" ht="17.25"/>
    <row r="1246" s="167" customFormat="1" ht="17.25"/>
    <row r="1247" s="167" customFormat="1" ht="17.25"/>
    <row r="1248" s="167" customFormat="1" ht="17.25"/>
    <row r="1249" s="167" customFormat="1" ht="17.25"/>
    <row r="1250" s="167" customFormat="1" ht="17.25"/>
    <row r="1251" s="167" customFormat="1" ht="17.25"/>
    <row r="1252" s="167" customFormat="1" ht="17.25"/>
    <row r="1253" s="167" customFormat="1" ht="17.25"/>
    <row r="1254" s="167" customFormat="1" ht="17.25"/>
    <row r="1255" s="167" customFormat="1" ht="17.25"/>
    <row r="1256" s="167" customFormat="1" ht="17.25"/>
    <row r="1257" s="167" customFormat="1" ht="17.25"/>
    <row r="1258" s="167" customFormat="1" ht="17.25"/>
    <row r="1259" s="167" customFormat="1" ht="17.25"/>
    <row r="1260" s="167" customFormat="1" ht="17.25"/>
    <row r="1261" s="167" customFormat="1" ht="17.25"/>
    <row r="1262" s="167" customFormat="1" ht="17.25"/>
    <row r="1263" s="167" customFormat="1" ht="17.25"/>
    <row r="1264" s="167" customFormat="1" ht="17.25"/>
    <row r="1265" s="167" customFormat="1" ht="17.25"/>
    <row r="1266" s="167" customFormat="1" ht="17.25"/>
    <row r="1267" s="167" customFormat="1" ht="17.25"/>
    <row r="1268" s="167" customFormat="1" ht="17.25"/>
    <row r="1269" s="167" customFormat="1" ht="17.25"/>
    <row r="1270" s="167" customFormat="1" ht="17.25"/>
    <row r="1271" s="167" customFormat="1" ht="17.25"/>
    <row r="1272" s="167" customFormat="1" ht="17.25"/>
    <row r="1273" s="167" customFormat="1" ht="17.25"/>
    <row r="1274" s="167" customFormat="1" ht="17.25"/>
    <row r="1275" s="167" customFormat="1" ht="17.25"/>
    <row r="1276" s="167" customFormat="1" ht="17.25"/>
    <row r="1277" s="167" customFormat="1" ht="17.25"/>
    <row r="1278" s="167" customFormat="1" ht="17.25"/>
    <row r="1279" s="167" customFormat="1" ht="17.25"/>
    <row r="1280" s="167" customFormat="1" ht="17.25"/>
    <row r="1281" s="167" customFormat="1" ht="17.25"/>
    <row r="1282" s="167" customFormat="1" ht="17.25"/>
    <row r="1283" s="167" customFormat="1" ht="17.25"/>
    <row r="1284" s="167" customFormat="1" ht="17.25"/>
    <row r="1285" s="167" customFormat="1" ht="17.25"/>
    <row r="1286" s="167" customFormat="1" ht="17.25"/>
    <row r="1287" spans="1:31" s="167" customFormat="1" ht="17.25">
      <c r="A1287" s="125"/>
      <c r="B1287" s="165"/>
      <c r="C1287" s="127"/>
      <c r="D1287" s="127"/>
      <c r="E1287" s="127"/>
      <c r="F1287" s="127"/>
      <c r="G1287" s="127"/>
      <c r="H1287" s="115"/>
      <c r="I1287" s="127"/>
      <c r="J1287" s="127"/>
      <c r="K1287" s="127"/>
      <c r="L1287" s="127"/>
      <c r="M1287" s="127"/>
      <c r="N1287" s="127"/>
      <c r="O1287" s="127"/>
      <c r="P1287" s="115"/>
      <c r="Q1287" s="127"/>
      <c r="R1287" s="127"/>
      <c r="S1287" s="127"/>
      <c r="T1287" s="127"/>
      <c r="U1287" s="127"/>
      <c r="V1287" s="127"/>
      <c r="W1287" s="162"/>
      <c r="X1287" s="124"/>
      <c r="Y1287" s="124"/>
      <c r="Z1287" s="127"/>
      <c r="AA1287" s="127"/>
      <c r="AB1287" s="127"/>
      <c r="AC1287" s="127"/>
      <c r="AD1287" s="127"/>
      <c r="AE1287" s="127"/>
    </row>
    <row r="1288" spans="1:31" s="167" customFormat="1" ht="17.25">
      <c r="A1288" s="125"/>
      <c r="B1288" s="165"/>
      <c r="C1288" s="127"/>
      <c r="D1288" s="127"/>
      <c r="E1288" s="127"/>
      <c r="F1288" s="127"/>
      <c r="G1288" s="127"/>
      <c r="H1288" s="115"/>
      <c r="I1288" s="127"/>
      <c r="J1288" s="127"/>
      <c r="K1288" s="127"/>
      <c r="L1288" s="127"/>
      <c r="M1288" s="127"/>
      <c r="N1288" s="127"/>
      <c r="O1288" s="127"/>
      <c r="P1288" s="115"/>
      <c r="Q1288" s="127"/>
      <c r="R1288" s="127"/>
      <c r="S1288" s="127"/>
      <c r="T1288" s="127"/>
      <c r="U1288" s="127"/>
      <c r="V1288" s="127"/>
      <c r="W1288" s="162"/>
      <c r="X1288" s="124"/>
      <c r="Y1288" s="124"/>
      <c r="Z1288" s="127"/>
      <c r="AA1288" s="127"/>
      <c r="AB1288" s="127"/>
      <c r="AC1288" s="127"/>
      <c r="AD1288" s="127"/>
      <c r="AE1288" s="127"/>
    </row>
    <row r="1289" spans="1:31" s="167" customFormat="1" ht="17.25">
      <c r="A1289" s="125"/>
      <c r="B1289" s="165"/>
      <c r="C1289" s="127"/>
      <c r="D1289" s="127"/>
      <c r="E1289" s="127"/>
      <c r="F1289" s="127"/>
      <c r="G1289" s="127"/>
      <c r="H1289" s="115"/>
      <c r="I1289" s="127"/>
      <c r="J1289" s="127"/>
      <c r="K1289" s="127"/>
      <c r="L1289" s="127"/>
      <c r="M1289" s="127"/>
      <c r="N1289" s="127"/>
      <c r="O1289" s="127"/>
      <c r="P1289" s="115"/>
      <c r="Q1289" s="127"/>
      <c r="R1289" s="127"/>
      <c r="S1289" s="127"/>
      <c r="T1289" s="127"/>
      <c r="U1289" s="127"/>
      <c r="V1289" s="127"/>
      <c r="W1289" s="162"/>
      <c r="X1289" s="124"/>
      <c r="Y1289" s="124"/>
      <c r="Z1289" s="127"/>
      <c r="AA1289" s="127"/>
      <c r="AB1289" s="127"/>
      <c r="AC1289" s="127"/>
      <c r="AD1289" s="127"/>
      <c r="AE1289" s="127"/>
    </row>
    <row r="1290" spans="1:31" s="167" customFormat="1" ht="17.25">
      <c r="A1290" s="125"/>
      <c r="B1290" s="165"/>
      <c r="C1290" s="127"/>
      <c r="D1290" s="127"/>
      <c r="E1290" s="127"/>
      <c r="F1290" s="127"/>
      <c r="G1290" s="127"/>
      <c r="H1290" s="115"/>
      <c r="I1290" s="127"/>
      <c r="J1290" s="127"/>
      <c r="K1290" s="127"/>
      <c r="L1290" s="127"/>
      <c r="M1290" s="127"/>
      <c r="N1290" s="127"/>
      <c r="O1290" s="127"/>
      <c r="P1290" s="115"/>
      <c r="Q1290" s="127"/>
      <c r="R1290" s="127"/>
      <c r="S1290" s="127"/>
      <c r="T1290" s="127"/>
      <c r="U1290" s="127"/>
      <c r="V1290" s="127"/>
      <c r="W1290" s="162"/>
      <c r="X1290" s="124"/>
      <c r="Y1290" s="124"/>
      <c r="Z1290" s="127"/>
      <c r="AA1290" s="127"/>
      <c r="AB1290" s="127"/>
      <c r="AC1290" s="127"/>
      <c r="AD1290" s="127"/>
      <c r="AE1290" s="127"/>
    </row>
    <row r="1291" spans="1:31" s="167" customFormat="1" ht="17.25">
      <c r="A1291" s="125"/>
      <c r="B1291" s="165"/>
      <c r="C1291" s="127"/>
      <c r="D1291" s="127"/>
      <c r="E1291" s="127"/>
      <c r="F1291" s="127"/>
      <c r="G1291" s="127"/>
      <c r="H1291" s="115"/>
      <c r="I1291" s="127"/>
      <c r="J1291" s="127"/>
      <c r="K1291" s="127"/>
      <c r="L1291" s="127"/>
      <c r="M1291" s="127"/>
      <c r="N1291" s="127"/>
      <c r="O1291" s="127"/>
      <c r="P1291" s="115"/>
      <c r="Q1291" s="127"/>
      <c r="R1291" s="127"/>
      <c r="S1291" s="127"/>
      <c r="T1291" s="127"/>
      <c r="U1291" s="127"/>
      <c r="V1291" s="127"/>
      <c r="W1291" s="162"/>
      <c r="X1291" s="124"/>
      <c r="Y1291" s="124"/>
      <c r="Z1291" s="127"/>
      <c r="AA1291" s="127"/>
      <c r="AB1291" s="127"/>
      <c r="AC1291" s="127"/>
      <c r="AD1291" s="127"/>
      <c r="AE1291" s="127"/>
    </row>
    <row r="1292" spans="1:31" s="167" customFormat="1" ht="17.25">
      <c r="A1292" s="125"/>
      <c r="B1292" s="165"/>
      <c r="C1292" s="127"/>
      <c r="D1292" s="127"/>
      <c r="E1292" s="127"/>
      <c r="F1292" s="127"/>
      <c r="G1292" s="127"/>
      <c r="H1292" s="115"/>
      <c r="I1292" s="127"/>
      <c r="J1292" s="127"/>
      <c r="K1292" s="127"/>
      <c r="L1292" s="127"/>
      <c r="M1292" s="127"/>
      <c r="N1292" s="127"/>
      <c r="O1292" s="127"/>
      <c r="P1292" s="115"/>
      <c r="Q1292" s="127"/>
      <c r="R1292" s="127"/>
      <c r="S1292" s="127"/>
      <c r="T1292" s="127"/>
      <c r="U1292" s="127"/>
      <c r="V1292" s="127"/>
      <c r="W1292" s="162"/>
      <c r="X1292" s="124"/>
      <c r="Y1292" s="124"/>
      <c r="Z1292" s="127"/>
      <c r="AA1292" s="127"/>
      <c r="AB1292" s="127"/>
      <c r="AC1292" s="127"/>
      <c r="AD1292" s="127"/>
      <c r="AE1292" s="127"/>
    </row>
    <row r="1293" spans="1:31" s="167" customFormat="1" ht="17.25">
      <c r="A1293" s="125"/>
      <c r="B1293" s="165"/>
      <c r="C1293" s="127"/>
      <c r="D1293" s="127"/>
      <c r="E1293" s="127"/>
      <c r="F1293" s="127"/>
      <c r="G1293" s="127"/>
      <c r="H1293" s="115"/>
      <c r="I1293" s="127"/>
      <c r="J1293" s="127"/>
      <c r="K1293" s="127"/>
      <c r="L1293" s="127"/>
      <c r="M1293" s="127"/>
      <c r="N1293" s="127"/>
      <c r="O1293" s="127"/>
      <c r="P1293" s="115"/>
      <c r="Q1293" s="127"/>
      <c r="R1293" s="127"/>
      <c r="S1293" s="127"/>
      <c r="T1293" s="127"/>
      <c r="U1293" s="127"/>
      <c r="V1293" s="127"/>
      <c r="W1293" s="162"/>
      <c r="X1293" s="124"/>
      <c r="Y1293" s="124"/>
      <c r="Z1293" s="127"/>
      <c r="AA1293" s="127"/>
      <c r="AB1293" s="127"/>
      <c r="AC1293" s="127"/>
      <c r="AD1293" s="127"/>
      <c r="AE1293" s="127"/>
    </row>
    <row r="1294" spans="1:31" s="167" customFormat="1" ht="17.25">
      <c r="A1294" s="125"/>
      <c r="B1294" s="165"/>
      <c r="C1294" s="127"/>
      <c r="D1294" s="127"/>
      <c r="E1294" s="127"/>
      <c r="F1294" s="127"/>
      <c r="G1294" s="127"/>
      <c r="H1294" s="115"/>
      <c r="I1294" s="127"/>
      <c r="J1294" s="127"/>
      <c r="K1294" s="127"/>
      <c r="L1294" s="127"/>
      <c r="M1294" s="127"/>
      <c r="N1294" s="127"/>
      <c r="O1294" s="127"/>
      <c r="P1294" s="115"/>
      <c r="Q1294" s="127"/>
      <c r="R1294" s="127"/>
      <c r="S1294" s="127"/>
      <c r="T1294" s="127"/>
      <c r="U1294" s="127"/>
      <c r="V1294" s="127"/>
      <c r="W1294" s="162"/>
      <c r="X1294" s="124"/>
      <c r="Y1294" s="124"/>
      <c r="Z1294" s="127"/>
      <c r="AA1294" s="127"/>
      <c r="AB1294" s="127"/>
      <c r="AC1294" s="127"/>
      <c r="AD1294" s="127"/>
      <c r="AE1294" s="127"/>
    </row>
    <row r="1295" spans="1:31" s="167" customFormat="1" ht="17.25">
      <c r="A1295" s="125"/>
      <c r="B1295" s="165"/>
      <c r="C1295" s="127"/>
      <c r="D1295" s="127"/>
      <c r="E1295" s="127"/>
      <c r="F1295" s="127"/>
      <c r="G1295" s="127"/>
      <c r="H1295" s="115"/>
      <c r="I1295" s="127"/>
      <c r="J1295" s="127"/>
      <c r="K1295" s="127"/>
      <c r="L1295" s="127"/>
      <c r="M1295" s="127"/>
      <c r="N1295" s="127"/>
      <c r="O1295" s="127"/>
      <c r="P1295" s="115"/>
      <c r="Q1295" s="127"/>
      <c r="R1295" s="127"/>
      <c r="S1295" s="127"/>
      <c r="T1295" s="127"/>
      <c r="U1295" s="127"/>
      <c r="V1295" s="127"/>
      <c r="W1295" s="162"/>
      <c r="X1295" s="124"/>
      <c r="Y1295" s="124"/>
      <c r="Z1295" s="127"/>
      <c r="AA1295" s="127"/>
      <c r="AB1295" s="127"/>
      <c r="AC1295" s="127"/>
      <c r="AD1295" s="127"/>
      <c r="AE1295" s="127"/>
    </row>
    <row r="1296" spans="1:31" s="167" customFormat="1" ht="17.25">
      <c r="A1296" s="125"/>
      <c r="B1296" s="165"/>
      <c r="C1296" s="127"/>
      <c r="D1296" s="127"/>
      <c r="E1296" s="127"/>
      <c r="F1296" s="127"/>
      <c r="G1296" s="127"/>
      <c r="H1296" s="115"/>
      <c r="I1296" s="127"/>
      <c r="J1296" s="127"/>
      <c r="K1296" s="127"/>
      <c r="L1296" s="127"/>
      <c r="M1296" s="127"/>
      <c r="N1296" s="127"/>
      <c r="O1296" s="127"/>
      <c r="P1296" s="115"/>
      <c r="Q1296" s="127"/>
      <c r="R1296" s="127"/>
      <c r="S1296" s="127"/>
      <c r="T1296" s="127"/>
      <c r="U1296" s="127"/>
      <c r="V1296" s="127"/>
      <c r="W1296" s="162"/>
      <c r="X1296" s="124"/>
      <c r="Y1296" s="124"/>
      <c r="Z1296" s="127"/>
      <c r="AA1296" s="127"/>
      <c r="AB1296" s="127"/>
      <c r="AC1296" s="127"/>
      <c r="AD1296" s="127"/>
      <c r="AE1296" s="127"/>
    </row>
    <row r="1297" spans="1:31" s="167" customFormat="1" ht="17.25">
      <c r="A1297" s="125"/>
      <c r="B1297" s="165"/>
      <c r="C1297" s="127"/>
      <c r="D1297" s="127"/>
      <c r="E1297" s="127"/>
      <c r="F1297" s="127"/>
      <c r="G1297" s="127"/>
      <c r="H1297" s="115"/>
      <c r="I1297" s="127"/>
      <c r="J1297" s="127"/>
      <c r="K1297" s="127"/>
      <c r="L1297" s="127"/>
      <c r="M1297" s="127"/>
      <c r="N1297" s="127"/>
      <c r="O1297" s="127"/>
      <c r="P1297" s="115"/>
      <c r="Q1297" s="127"/>
      <c r="R1297" s="127"/>
      <c r="S1297" s="127"/>
      <c r="T1297" s="127"/>
      <c r="U1297" s="127"/>
      <c r="V1297" s="127"/>
      <c r="W1297" s="162"/>
      <c r="X1297" s="124"/>
      <c r="Y1297" s="124"/>
      <c r="Z1297" s="127"/>
      <c r="AA1297" s="127"/>
      <c r="AB1297" s="127"/>
      <c r="AC1297" s="127"/>
      <c r="AD1297" s="127"/>
      <c r="AE1297" s="127"/>
    </row>
    <row r="1298" spans="1:31" s="167" customFormat="1" ht="17.25">
      <c r="A1298" s="125"/>
      <c r="B1298" s="165"/>
      <c r="C1298" s="127"/>
      <c r="D1298" s="127"/>
      <c r="E1298" s="127"/>
      <c r="F1298" s="127"/>
      <c r="G1298" s="127"/>
      <c r="H1298" s="115"/>
      <c r="I1298" s="127"/>
      <c r="J1298" s="127"/>
      <c r="K1298" s="127"/>
      <c r="L1298" s="127"/>
      <c r="M1298" s="127"/>
      <c r="N1298" s="127"/>
      <c r="O1298" s="127"/>
      <c r="P1298" s="115"/>
      <c r="Q1298" s="127"/>
      <c r="R1298" s="127"/>
      <c r="S1298" s="127"/>
      <c r="T1298" s="127"/>
      <c r="U1298" s="127"/>
      <c r="V1298" s="127"/>
      <c r="W1298" s="162"/>
      <c r="X1298" s="124"/>
      <c r="Y1298" s="124"/>
      <c r="Z1298" s="127"/>
      <c r="AA1298" s="127"/>
      <c r="AB1298" s="127"/>
      <c r="AC1298" s="127"/>
      <c r="AD1298" s="127"/>
      <c r="AE1298" s="127"/>
    </row>
    <row r="1299" spans="1:31" s="167" customFormat="1" ht="17.25">
      <c r="A1299" s="125"/>
      <c r="B1299" s="165"/>
      <c r="C1299" s="127"/>
      <c r="D1299" s="127"/>
      <c r="E1299" s="127"/>
      <c r="F1299" s="127"/>
      <c r="G1299" s="127"/>
      <c r="H1299" s="115"/>
      <c r="I1299" s="127"/>
      <c r="J1299" s="127"/>
      <c r="K1299" s="127"/>
      <c r="L1299" s="127"/>
      <c r="M1299" s="127"/>
      <c r="N1299" s="127"/>
      <c r="O1299" s="127"/>
      <c r="P1299" s="115"/>
      <c r="Q1299" s="127"/>
      <c r="R1299" s="127"/>
      <c r="S1299" s="127"/>
      <c r="T1299" s="127"/>
      <c r="U1299" s="127"/>
      <c r="V1299" s="127"/>
      <c r="W1299" s="162"/>
      <c r="X1299" s="124"/>
      <c r="Y1299" s="124"/>
      <c r="Z1299" s="127"/>
      <c r="AA1299" s="127"/>
      <c r="AB1299" s="127"/>
      <c r="AC1299" s="127"/>
      <c r="AD1299" s="127"/>
      <c r="AE1299" s="127"/>
    </row>
    <row r="1300" spans="1:31" s="167" customFormat="1" ht="17.25">
      <c r="A1300" s="125"/>
      <c r="B1300" s="165"/>
      <c r="C1300" s="127"/>
      <c r="D1300" s="127"/>
      <c r="E1300" s="127"/>
      <c r="F1300" s="127"/>
      <c r="G1300" s="127"/>
      <c r="H1300" s="115"/>
      <c r="I1300" s="127"/>
      <c r="J1300" s="127"/>
      <c r="K1300" s="127"/>
      <c r="L1300" s="127"/>
      <c r="M1300" s="127"/>
      <c r="N1300" s="127"/>
      <c r="O1300" s="127"/>
      <c r="P1300" s="115"/>
      <c r="Q1300" s="127"/>
      <c r="R1300" s="127"/>
      <c r="S1300" s="127"/>
      <c r="T1300" s="127"/>
      <c r="U1300" s="127"/>
      <c r="V1300" s="127"/>
      <c r="W1300" s="162"/>
      <c r="X1300" s="124"/>
      <c r="Y1300" s="124"/>
      <c r="Z1300" s="127"/>
      <c r="AA1300" s="127"/>
      <c r="AB1300" s="127"/>
      <c r="AC1300" s="127"/>
      <c r="AD1300" s="127"/>
      <c r="AE1300" s="127"/>
    </row>
    <row r="1301" spans="1:31" s="167" customFormat="1" ht="17.25">
      <c r="A1301" s="125"/>
      <c r="B1301" s="165"/>
      <c r="C1301" s="127"/>
      <c r="D1301" s="127"/>
      <c r="E1301" s="127"/>
      <c r="F1301" s="127"/>
      <c r="G1301" s="127"/>
      <c r="H1301" s="115"/>
      <c r="I1301" s="127"/>
      <c r="J1301" s="127"/>
      <c r="K1301" s="127"/>
      <c r="L1301" s="127"/>
      <c r="M1301" s="127"/>
      <c r="N1301" s="127"/>
      <c r="O1301" s="127"/>
      <c r="P1301" s="115"/>
      <c r="Q1301" s="127"/>
      <c r="R1301" s="127"/>
      <c r="S1301" s="127"/>
      <c r="T1301" s="127"/>
      <c r="U1301" s="127"/>
      <c r="V1301" s="127"/>
      <c r="W1301" s="162"/>
      <c r="X1301" s="124"/>
      <c r="Y1301" s="124"/>
      <c r="Z1301" s="127"/>
      <c r="AA1301" s="127"/>
      <c r="AB1301" s="127"/>
      <c r="AC1301" s="127"/>
      <c r="AD1301" s="127"/>
      <c r="AE1301" s="127"/>
    </row>
    <row r="1302" spans="1:31" s="167" customFormat="1" ht="17.25">
      <c r="A1302" s="125"/>
      <c r="B1302" s="165"/>
      <c r="C1302" s="127"/>
      <c r="D1302" s="127"/>
      <c r="E1302" s="127"/>
      <c r="F1302" s="127"/>
      <c r="G1302" s="127"/>
      <c r="H1302" s="115"/>
      <c r="I1302" s="127"/>
      <c r="J1302" s="127"/>
      <c r="K1302" s="127"/>
      <c r="L1302" s="127"/>
      <c r="M1302" s="127"/>
      <c r="N1302" s="127"/>
      <c r="O1302" s="127"/>
      <c r="P1302" s="115"/>
      <c r="Q1302" s="127"/>
      <c r="R1302" s="127"/>
      <c r="S1302" s="127"/>
      <c r="T1302" s="127"/>
      <c r="U1302" s="127"/>
      <c r="V1302" s="127"/>
      <c r="W1302" s="162"/>
      <c r="X1302" s="124"/>
      <c r="Y1302" s="124"/>
      <c r="Z1302" s="127"/>
      <c r="AA1302" s="127"/>
      <c r="AB1302" s="127"/>
      <c r="AC1302" s="127"/>
      <c r="AD1302" s="127"/>
      <c r="AE1302" s="127"/>
    </row>
    <row r="1303" spans="1:31" s="167" customFormat="1" ht="17.25">
      <c r="A1303" s="125"/>
      <c r="B1303" s="165"/>
      <c r="C1303" s="127"/>
      <c r="D1303" s="127"/>
      <c r="E1303" s="127"/>
      <c r="F1303" s="127"/>
      <c r="G1303" s="127"/>
      <c r="H1303" s="115"/>
      <c r="I1303" s="127"/>
      <c r="J1303" s="127"/>
      <c r="K1303" s="127"/>
      <c r="L1303" s="127"/>
      <c r="M1303" s="127"/>
      <c r="N1303" s="127"/>
      <c r="O1303" s="127"/>
      <c r="P1303" s="115"/>
      <c r="Q1303" s="127"/>
      <c r="R1303" s="127"/>
      <c r="S1303" s="127"/>
      <c r="T1303" s="127"/>
      <c r="U1303" s="127"/>
      <c r="V1303" s="127"/>
      <c r="W1303" s="162"/>
      <c r="X1303" s="124"/>
      <c r="Y1303" s="124"/>
      <c r="Z1303" s="127"/>
      <c r="AA1303" s="127"/>
      <c r="AB1303" s="127"/>
      <c r="AC1303" s="127"/>
      <c r="AD1303" s="127"/>
      <c r="AE1303" s="127"/>
    </row>
    <row r="1304" spans="1:31" s="167" customFormat="1" ht="17.25">
      <c r="A1304" s="125"/>
      <c r="B1304" s="165"/>
      <c r="C1304" s="127"/>
      <c r="D1304" s="127"/>
      <c r="E1304" s="127"/>
      <c r="F1304" s="127"/>
      <c r="G1304" s="127"/>
      <c r="H1304" s="115"/>
      <c r="I1304" s="127"/>
      <c r="J1304" s="127"/>
      <c r="K1304" s="127"/>
      <c r="L1304" s="127"/>
      <c r="M1304" s="127"/>
      <c r="N1304" s="127"/>
      <c r="O1304" s="127"/>
      <c r="P1304" s="115"/>
      <c r="Q1304" s="127"/>
      <c r="R1304" s="127"/>
      <c r="S1304" s="127"/>
      <c r="T1304" s="127"/>
      <c r="U1304" s="127"/>
      <c r="V1304" s="127"/>
      <c r="W1304" s="162"/>
      <c r="X1304" s="124"/>
      <c r="Y1304" s="124"/>
      <c r="Z1304" s="127"/>
      <c r="AA1304" s="127"/>
      <c r="AB1304" s="127"/>
      <c r="AC1304" s="127"/>
      <c r="AD1304" s="127"/>
      <c r="AE1304" s="127"/>
    </row>
    <row r="1305" spans="1:31" s="167" customFormat="1" ht="17.25">
      <c r="A1305" s="125"/>
      <c r="B1305" s="165"/>
      <c r="C1305" s="127"/>
      <c r="D1305" s="127"/>
      <c r="E1305" s="127"/>
      <c r="F1305" s="127"/>
      <c r="G1305" s="127"/>
      <c r="H1305" s="115"/>
      <c r="I1305" s="127"/>
      <c r="J1305" s="127"/>
      <c r="K1305" s="127"/>
      <c r="L1305" s="127"/>
      <c r="M1305" s="127"/>
      <c r="N1305" s="127"/>
      <c r="O1305" s="127"/>
      <c r="P1305" s="115"/>
      <c r="Q1305" s="127"/>
      <c r="R1305" s="127"/>
      <c r="S1305" s="127"/>
      <c r="T1305" s="127"/>
      <c r="U1305" s="127"/>
      <c r="V1305" s="127"/>
      <c r="W1305" s="162"/>
      <c r="X1305" s="124"/>
      <c r="Y1305" s="124"/>
      <c r="Z1305" s="127"/>
      <c r="AA1305" s="127"/>
      <c r="AB1305" s="127"/>
      <c r="AC1305" s="127"/>
      <c r="AD1305" s="127"/>
      <c r="AE1305" s="127"/>
    </row>
    <row r="1306" spans="1:31" s="167" customFormat="1" ht="17.25">
      <c r="A1306" s="125"/>
      <c r="B1306" s="165"/>
      <c r="C1306" s="127"/>
      <c r="D1306" s="127"/>
      <c r="E1306" s="127"/>
      <c r="F1306" s="127"/>
      <c r="G1306" s="127"/>
      <c r="H1306" s="115"/>
      <c r="I1306" s="127"/>
      <c r="J1306" s="127"/>
      <c r="K1306" s="127"/>
      <c r="L1306" s="127"/>
      <c r="M1306" s="127"/>
      <c r="N1306" s="127"/>
      <c r="O1306" s="127"/>
      <c r="P1306" s="115"/>
      <c r="Q1306" s="127"/>
      <c r="R1306" s="127"/>
      <c r="S1306" s="127"/>
      <c r="T1306" s="127"/>
      <c r="U1306" s="127"/>
      <c r="V1306" s="127"/>
      <c r="W1306" s="162"/>
      <c r="X1306" s="124"/>
      <c r="Y1306" s="124"/>
      <c r="Z1306" s="127"/>
      <c r="AA1306" s="127"/>
      <c r="AB1306" s="127"/>
      <c r="AC1306" s="127"/>
      <c r="AD1306" s="127"/>
      <c r="AE1306" s="127"/>
    </row>
    <row r="1307" spans="1:31" s="167" customFormat="1" ht="17.25">
      <c r="A1307" s="125"/>
      <c r="B1307" s="165"/>
      <c r="C1307" s="127"/>
      <c r="D1307" s="127"/>
      <c r="E1307" s="127"/>
      <c r="F1307" s="127"/>
      <c r="G1307" s="127"/>
      <c r="H1307" s="115"/>
      <c r="I1307" s="127"/>
      <c r="J1307" s="127"/>
      <c r="K1307" s="127"/>
      <c r="L1307" s="127"/>
      <c r="M1307" s="127"/>
      <c r="N1307" s="127"/>
      <c r="O1307" s="127"/>
      <c r="P1307" s="115"/>
      <c r="Q1307" s="127"/>
      <c r="R1307" s="127"/>
      <c r="S1307" s="127"/>
      <c r="T1307" s="127"/>
      <c r="U1307" s="127"/>
      <c r="V1307" s="127"/>
      <c r="W1307" s="162"/>
      <c r="X1307" s="124"/>
      <c r="Y1307" s="124"/>
      <c r="Z1307" s="127"/>
      <c r="AA1307" s="127"/>
      <c r="AB1307" s="127"/>
      <c r="AC1307" s="127"/>
      <c r="AD1307" s="127"/>
      <c r="AE1307" s="127"/>
    </row>
    <row r="1308" spans="1:31" s="167" customFormat="1" ht="17.25">
      <c r="A1308" s="125"/>
      <c r="B1308" s="165"/>
      <c r="C1308" s="127"/>
      <c r="D1308" s="127"/>
      <c r="E1308" s="127"/>
      <c r="F1308" s="127"/>
      <c r="G1308" s="127"/>
      <c r="H1308" s="115"/>
      <c r="I1308" s="127"/>
      <c r="J1308" s="127"/>
      <c r="K1308" s="127"/>
      <c r="L1308" s="127"/>
      <c r="M1308" s="127"/>
      <c r="N1308" s="127"/>
      <c r="O1308" s="127"/>
      <c r="P1308" s="115"/>
      <c r="Q1308" s="127"/>
      <c r="R1308" s="127"/>
      <c r="S1308" s="127"/>
      <c r="T1308" s="127"/>
      <c r="U1308" s="127"/>
      <c r="V1308" s="127"/>
      <c r="W1308" s="162"/>
      <c r="X1308" s="124"/>
      <c r="Y1308" s="124"/>
      <c r="Z1308" s="127"/>
      <c r="AA1308" s="127"/>
      <c r="AB1308" s="127"/>
      <c r="AC1308" s="127"/>
      <c r="AD1308" s="127"/>
      <c r="AE1308" s="127"/>
    </row>
    <row r="1309" spans="1:31" s="167" customFormat="1" ht="17.25">
      <c r="A1309" s="125"/>
      <c r="B1309" s="165"/>
      <c r="C1309" s="127"/>
      <c r="D1309" s="127"/>
      <c r="E1309" s="127"/>
      <c r="F1309" s="127"/>
      <c r="G1309" s="127"/>
      <c r="H1309" s="115"/>
      <c r="I1309" s="127"/>
      <c r="J1309" s="127"/>
      <c r="K1309" s="127"/>
      <c r="L1309" s="127"/>
      <c r="M1309" s="127"/>
      <c r="N1309" s="127"/>
      <c r="O1309" s="127"/>
      <c r="P1309" s="115"/>
      <c r="Q1309" s="127"/>
      <c r="R1309" s="127"/>
      <c r="S1309" s="127"/>
      <c r="T1309" s="127"/>
      <c r="U1309" s="127"/>
      <c r="V1309" s="127"/>
      <c r="W1309" s="162"/>
      <c r="X1309" s="124"/>
      <c r="Y1309" s="124"/>
      <c r="Z1309" s="127"/>
      <c r="AA1309" s="127"/>
      <c r="AB1309" s="127"/>
      <c r="AC1309" s="127"/>
      <c r="AD1309" s="127"/>
      <c r="AE1309" s="127"/>
    </row>
    <row r="1310" spans="1:31" s="167" customFormat="1" ht="17.25">
      <c r="A1310" s="125"/>
      <c r="B1310" s="165"/>
      <c r="C1310" s="127"/>
      <c r="D1310" s="127"/>
      <c r="E1310" s="127"/>
      <c r="F1310" s="127"/>
      <c r="G1310" s="127"/>
      <c r="H1310" s="115"/>
      <c r="I1310" s="127"/>
      <c r="J1310" s="127"/>
      <c r="K1310" s="127"/>
      <c r="L1310" s="127"/>
      <c r="M1310" s="127"/>
      <c r="N1310" s="127"/>
      <c r="O1310" s="127"/>
      <c r="P1310" s="115"/>
      <c r="Q1310" s="127"/>
      <c r="R1310" s="127"/>
      <c r="S1310" s="127"/>
      <c r="T1310" s="127"/>
      <c r="U1310" s="127"/>
      <c r="V1310" s="127"/>
      <c r="W1310" s="162"/>
      <c r="X1310" s="124"/>
      <c r="Y1310" s="124"/>
      <c r="Z1310" s="127"/>
      <c r="AA1310" s="127"/>
      <c r="AB1310" s="127"/>
      <c r="AC1310" s="127"/>
      <c r="AD1310" s="127"/>
      <c r="AE1310" s="127"/>
    </row>
    <row r="1311" spans="1:31" s="167" customFormat="1" ht="17.25">
      <c r="A1311" s="125"/>
      <c r="B1311" s="165"/>
      <c r="C1311" s="127"/>
      <c r="D1311" s="127"/>
      <c r="E1311" s="127"/>
      <c r="F1311" s="127"/>
      <c r="G1311" s="127"/>
      <c r="H1311" s="115"/>
      <c r="I1311" s="127"/>
      <c r="J1311" s="127"/>
      <c r="K1311" s="127"/>
      <c r="L1311" s="127"/>
      <c r="M1311" s="127"/>
      <c r="N1311" s="127"/>
      <c r="O1311" s="127"/>
      <c r="P1311" s="115"/>
      <c r="Q1311" s="127"/>
      <c r="R1311" s="127"/>
      <c r="S1311" s="127"/>
      <c r="T1311" s="127"/>
      <c r="U1311" s="127"/>
      <c r="V1311" s="127"/>
      <c r="W1311" s="162"/>
      <c r="X1311" s="124"/>
      <c r="Y1311" s="124"/>
      <c r="Z1311" s="127"/>
      <c r="AA1311" s="127"/>
      <c r="AB1311" s="127"/>
      <c r="AC1311" s="127"/>
      <c r="AD1311" s="127"/>
      <c r="AE1311" s="127"/>
    </row>
    <row r="1312" spans="1:31" s="167" customFormat="1" ht="17.25">
      <c r="A1312" s="125"/>
      <c r="B1312" s="165"/>
      <c r="C1312" s="127"/>
      <c r="D1312" s="127"/>
      <c r="E1312" s="127"/>
      <c r="F1312" s="127"/>
      <c r="G1312" s="127"/>
      <c r="H1312" s="115"/>
      <c r="I1312" s="127"/>
      <c r="J1312" s="127"/>
      <c r="K1312" s="127"/>
      <c r="L1312" s="127"/>
      <c r="M1312" s="127"/>
      <c r="N1312" s="127"/>
      <c r="O1312" s="127"/>
      <c r="P1312" s="115"/>
      <c r="Q1312" s="127"/>
      <c r="R1312" s="127"/>
      <c r="S1312" s="127"/>
      <c r="T1312" s="127"/>
      <c r="U1312" s="127"/>
      <c r="V1312" s="127"/>
      <c r="W1312" s="162"/>
      <c r="X1312" s="124"/>
      <c r="Y1312" s="124"/>
      <c r="Z1312" s="127"/>
      <c r="AA1312" s="127"/>
      <c r="AB1312" s="127"/>
      <c r="AC1312" s="127"/>
      <c r="AD1312" s="127"/>
      <c r="AE1312" s="127"/>
    </row>
    <row r="1313" spans="1:31" s="167" customFormat="1" ht="17.25">
      <c r="A1313" s="125"/>
      <c r="B1313" s="165"/>
      <c r="C1313" s="127"/>
      <c r="D1313" s="127"/>
      <c r="E1313" s="127"/>
      <c r="F1313" s="127"/>
      <c r="G1313" s="127"/>
      <c r="H1313" s="115"/>
      <c r="I1313" s="127"/>
      <c r="J1313" s="127"/>
      <c r="K1313" s="127"/>
      <c r="L1313" s="127"/>
      <c r="M1313" s="127"/>
      <c r="N1313" s="127"/>
      <c r="O1313" s="127"/>
      <c r="P1313" s="115"/>
      <c r="Q1313" s="127"/>
      <c r="R1313" s="127"/>
      <c r="S1313" s="127"/>
      <c r="T1313" s="127"/>
      <c r="U1313" s="127"/>
      <c r="V1313" s="127"/>
      <c r="W1313" s="162"/>
      <c r="X1313" s="124"/>
      <c r="Y1313" s="124"/>
      <c r="Z1313" s="127"/>
      <c r="AA1313" s="127"/>
      <c r="AB1313" s="127"/>
      <c r="AC1313" s="127"/>
      <c r="AD1313" s="127"/>
      <c r="AE1313" s="127"/>
    </row>
    <row r="1314" spans="1:31" s="167" customFormat="1" ht="17.25">
      <c r="A1314" s="125"/>
      <c r="B1314" s="165"/>
      <c r="C1314" s="127"/>
      <c r="D1314" s="127"/>
      <c r="E1314" s="127"/>
      <c r="F1314" s="127"/>
      <c r="G1314" s="127"/>
      <c r="H1314" s="115"/>
      <c r="I1314" s="127"/>
      <c r="J1314" s="127"/>
      <c r="K1314" s="127"/>
      <c r="L1314" s="127"/>
      <c r="M1314" s="127"/>
      <c r="N1314" s="127"/>
      <c r="O1314" s="127"/>
      <c r="P1314" s="115"/>
      <c r="Q1314" s="127"/>
      <c r="R1314" s="127"/>
      <c r="S1314" s="127"/>
      <c r="T1314" s="127"/>
      <c r="U1314" s="127"/>
      <c r="V1314" s="127"/>
      <c r="W1314" s="162"/>
      <c r="X1314" s="124"/>
      <c r="Y1314" s="124"/>
      <c r="Z1314" s="127"/>
      <c r="AA1314" s="127"/>
      <c r="AB1314" s="127"/>
      <c r="AC1314" s="127"/>
      <c r="AD1314" s="127"/>
      <c r="AE1314" s="127"/>
    </row>
    <row r="1315" spans="1:31" s="167" customFormat="1" ht="17.25">
      <c r="A1315" s="125"/>
      <c r="B1315" s="165"/>
      <c r="C1315" s="127"/>
      <c r="D1315" s="127"/>
      <c r="E1315" s="127"/>
      <c r="F1315" s="127"/>
      <c r="G1315" s="127"/>
      <c r="H1315" s="115"/>
      <c r="I1315" s="127"/>
      <c r="J1315" s="127"/>
      <c r="K1315" s="127"/>
      <c r="L1315" s="127"/>
      <c r="M1315" s="127"/>
      <c r="N1315" s="127"/>
      <c r="O1315" s="127"/>
      <c r="P1315" s="115"/>
      <c r="Q1315" s="127"/>
      <c r="R1315" s="127"/>
      <c r="S1315" s="127"/>
      <c r="T1315" s="127"/>
      <c r="U1315" s="127"/>
      <c r="V1315" s="127"/>
      <c r="W1315" s="162"/>
      <c r="X1315" s="124"/>
      <c r="Y1315" s="124"/>
      <c r="Z1315" s="127"/>
      <c r="AA1315" s="127"/>
      <c r="AB1315" s="127"/>
      <c r="AC1315" s="127"/>
      <c r="AD1315" s="127"/>
      <c r="AE1315" s="127"/>
    </row>
    <row r="1316" spans="1:31" s="167" customFormat="1" ht="17.25">
      <c r="A1316" s="125"/>
      <c r="B1316" s="165"/>
      <c r="C1316" s="127"/>
      <c r="D1316" s="127"/>
      <c r="E1316" s="127"/>
      <c r="F1316" s="127"/>
      <c r="G1316" s="127"/>
      <c r="H1316" s="115"/>
      <c r="I1316" s="127"/>
      <c r="J1316" s="127"/>
      <c r="K1316" s="127"/>
      <c r="L1316" s="127"/>
      <c r="M1316" s="127"/>
      <c r="N1316" s="127"/>
      <c r="O1316" s="127"/>
      <c r="P1316" s="115"/>
      <c r="Q1316" s="127"/>
      <c r="R1316" s="127"/>
      <c r="S1316" s="127"/>
      <c r="T1316" s="127"/>
      <c r="U1316" s="127"/>
      <c r="V1316" s="127"/>
      <c r="W1316" s="162"/>
      <c r="X1316" s="124"/>
      <c r="Y1316" s="124"/>
      <c r="Z1316" s="127"/>
      <c r="AA1316" s="127"/>
      <c r="AB1316" s="127"/>
      <c r="AC1316" s="127"/>
      <c r="AD1316" s="127"/>
      <c r="AE1316" s="127"/>
    </row>
    <row r="1317" spans="1:31" s="167" customFormat="1" ht="17.25">
      <c r="A1317" s="125"/>
      <c r="B1317" s="165"/>
      <c r="C1317" s="127"/>
      <c r="D1317" s="127"/>
      <c r="E1317" s="127"/>
      <c r="F1317" s="127"/>
      <c r="G1317" s="127"/>
      <c r="H1317" s="115"/>
      <c r="I1317" s="127"/>
      <c r="J1317" s="127"/>
      <c r="K1317" s="127"/>
      <c r="L1317" s="127"/>
      <c r="M1317" s="127"/>
      <c r="N1317" s="127"/>
      <c r="O1317" s="127"/>
      <c r="P1317" s="115"/>
      <c r="Q1317" s="127"/>
      <c r="R1317" s="127"/>
      <c r="S1317" s="127"/>
      <c r="T1317" s="127"/>
      <c r="U1317" s="127"/>
      <c r="V1317" s="127"/>
      <c r="W1317" s="162"/>
      <c r="X1317" s="124"/>
      <c r="Y1317" s="124"/>
      <c r="Z1317" s="127"/>
      <c r="AA1317" s="127"/>
      <c r="AB1317" s="127"/>
      <c r="AC1317" s="127"/>
      <c r="AD1317" s="127"/>
      <c r="AE1317" s="127"/>
    </row>
    <row r="1318" spans="1:31" s="167" customFormat="1" ht="17.25">
      <c r="A1318" s="125"/>
      <c r="B1318" s="165"/>
      <c r="C1318" s="127"/>
      <c r="D1318" s="127"/>
      <c r="E1318" s="127"/>
      <c r="F1318" s="127"/>
      <c r="G1318" s="127"/>
      <c r="H1318" s="115"/>
      <c r="I1318" s="127"/>
      <c r="J1318" s="127"/>
      <c r="K1318" s="127"/>
      <c r="L1318" s="127"/>
      <c r="M1318" s="127"/>
      <c r="N1318" s="127"/>
      <c r="O1318" s="127"/>
      <c r="P1318" s="115"/>
      <c r="Q1318" s="127"/>
      <c r="R1318" s="127"/>
      <c r="S1318" s="127"/>
      <c r="T1318" s="127"/>
      <c r="U1318" s="127"/>
      <c r="V1318" s="127"/>
      <c r="W1318" s="162"/>
      <c r="X1318" s="124"/>
      <c r="Y1318" s="124"/>
      <c r="Z1318" s="127"/>
      <c r="AA1318" s="127"/>
      <c r="AB1318" s="127"/>
      <c r="AC1318" s="127"/>
      <c r="AD1318" s="127"/>
      <c r="AE1318" s="127"/>
    </row>
    <row r="1319" spans="1:31" s="167" customFormat="1" ht="17.25">
      <c r="A1319" s="125"/>
      <c r="B1319" s="165"/>
      <c r="C1319" s="127"/>
      <c r="D1319" s="127"/>
      <c r="E1319" s="127"/>
      <c r="F1319" s="127"/>
      <c r="G1319" s="127"/>
      <c r="H1319" s="115"/>
      <c r="I1319" s="127"/>
      <c r="J1319" s="127"/>
      <c r="K1319" s="127"/>
      <c r="L1319" s="127"/>
      <c r="M1319" s="127"/>
      <c r="N1319" s="127"/>
      <c r="O1319" s="127"/>
      <c r="P1319" s="115"/>
      <c r="Q1319" s="127"/>
      <c r="R1319" s="127"/>
      <c r="S1319" s="127"/>
      <c r="T1319" s="127"/>
      <c r="U1319" s="127"/>
      <c r="V1319" s="127"/>
      <c r="W1319" s="162"/>
      <c r="X1319" s="124"/>
      <c r="Y1319" s="124"/>
      <c r="Z1319" s="127"/>
      <c r="AA1319" s="127"/>
      <c r="AB1319" s="127"/>
      <c r="AC1319" s="127"/>
      <c r="AD1319" s="127"/>
      <c r="AE1319" s="127"/>
    </row>
    <row r="1320" spans="1:31" s="167" customFormat="1" ht="17.25">
      <c r="A1320" s="125"/>
      <c r="B1320" s="165"/>
      <c r="C1320" s="127"/>
      <c r="D1320" s="127"/>
      <c r="E1320" s="127"/>
      <c r="F1320" s="127"/>
      <c r="G1320" s="127"/>
      <c r="H1320" s="115"/>
      <c r="I1320" s="127"/>
      <c r="J1320" s="127"/>
      <c r="K1320" s="127"/>
      <c r="L1320" s="127"/>
      <c r="M1320" s="127"/>
      <c r="N1320" s="127"/>
      <c r="O1320" s="127"/>
      <c r="P1320" s="115"/>
      <c r="Q1320" s="127"/>
      <c r="R1320" s="127"/>
      <c r="S1320" s="127"/>
      <c r="T1320" s="127"/>
      <c r="U1320" s="127"/>
      <c r="V1320" s="127"/>
      <c r="W1320" s="162"/>
      <c r="X1320" s="124"/>
      <c r="Y1320" s="124"/>
      <c r="Z1320" s="127"/>
      <c r="AA1320" s="127"/>
      <c r="AB1320" s="127"/>
      <c r="AC1320" s="127"/>
      <c r="AD1320" s="127"/>
      <c r="AE1320" s="127"/>
    </row>
    <row r="1321" spans="1:31" s="167" customFormat="1" ht="17.25">
      <c r="A1321" s="125"/>
      <c r="B1321" s="165"/>
      <c r="C1321" s="127"/>
      <c r="D1321" s="127"/>
      <c r="E1321" s="127"/>
      <c r="F1321" s="127"/>
      <c r="G1321" s="127"/>
      <c r="H1321" s="115"/>
      <c r="I1321" s="127"/>
      <c r="J1321" s="127"/>
      <c r="K1321" s="127"/>
      <c r="L1321" s="127"/>
      <c r="M1321" s="127"/>
      <c r="N1321" s="127"/>
      <c r="O1321" s="127"/>
      <c r="P1321" s="115"/>
      <c r="Q1321" s="127"/>
      <c r="R1321" s="127"/>
      <c r="S1321" s="127"/>
      <c r="T1321" s="127"/>
      <c r="U1321" s="127"/>
      <c r="V1321" s="127"/>
      <c r="W1321" s="162"/>
      <c r="X1321" s="124"/>
      <c r="Y1321" s="124"/>
      <c r="Z1321" s="127"/>
      <c r="AA1321" s="127"/>
      <c r="AB1321" s="127"/>
      <c r="AC1321" s="127"/>
      <c r="AD1321" s="127"/>
      <c r="AE1321" s="127"/>
    </row>
    <row r="1322" spans="1:31" s="167" customFormat="1" ht="17.25">
      <c r="A1322" s="125"/>
      <c r="B1322" s="165"/>
      <c r="C1322" s="127"/>
      <c r="D1322" s="127"/>
      <c r="E1322" s="127"/>
      <c r="F1322" s="127"/>
      <c r="G1322" s="127"/>
      <c r="H1322" s="115"/>
      <c r="I1322" s="127"/>
      <c r="J1322" s="127"/>
      <c r="K1322" s="127"/>
      <c r="L1322" s="127"/>
      <c r="M1322" s="127"/>
      <c r="N1322" s="127"/>
      <c r="O1322" s="127"/>
      <c r="P1322" s="115"/>
      <c r="Q1322" s="127"/>
      <c r="R1322" s="127"/>
      <c r="S1322" s="127"/>
      <c r="T1322" s="127"/>
      <c r="U1322" s="127"/>
      <c r="V1322" s="127"/>
      <c r="W1322" s="162"/>
      <c r="X1322" s="124"/>
      <c r="Y1322" s="124"/>
      <c r="Z1322" s="127"/>
      <c r="AA1322" s="127"/>
      <c r="AB1322" s="127"/>
      <c r="AC1322" s="127"/>
      <c r="AD1322" s="127"/>
      <c r="AE1322" s="127"/>
    </row>
    <row r="1323" spans="1:31" s="167" customFormat="1" ht="17.25">
      <c r="A1323" s="125"/>
      <c r="B1323" s="165"/>
      <c r="C1323" s="127"/>
      <c r="D1323" s="127"/>
      <c r="E1323" s="127"/>
      <c r="F1323" s="127"/>
      <c r="G1323" s="127"/>
      <c r="H1323" s="115"/>
      <c r="I1323" s="127"/>
      <c r="J1323" s="127"/>
      <c r="K1323" s="127"/>
      <c r="L1323" s="127"/>
      <c r="M1323" s="127"/>
      <c r="N1323" s="127"/>
      <c r="O1323" s="127"/>
      <c r="P1323" s="115"/>
      <c r="Q1323" s="127"/>
      <c r="R1323" s="127"/>
      <c r="S1323" s="127"/>
      <c r="T1323" s="127"/>
      <c r="U1323" s="127"/>
      <c r="V1323" s="127"/>
      <c r="W1323" s="162"/>
      <c r="X1323" s="124"/>
      <c r="Y1323" s="124"/>
      <c r="Z1323" s="127"/>
      <c r="AA1323" s="127"/>
      <c r="AB1323" s="127"/>
      <c r="AC1323" s="127"/>
      <c r="AD1323" s="127"/>
      <c r="AE1323" s="127"/>
    </row>
    <row r="1324" spans="1:31" s="167" customFormat="1" ht="17.25">
      <c r="A1324" s="125"/>
      <c r="B1324" s="165"/>
      <c r="C1324" s="127"/>
      <c r="D1324" s="127"/>
      <c r="E1324" s="127"/>
      <c r="F1324" s="127"/>
      <c r="G1324" s="127"/>
      <c r="H1324" s="115"/>
      <c r="I1324" s="127"/>
      <c r="J1324" s="127"/>
      <c r="K1324" s="127"/>
      <c r="L1324" s="127"/>
      <c r="M1324" s="127"/>
      <c r="N1324" s="127"/>
      <c r="O1324" s="127"/>
      <c r="P1324" s="115"/>
      <c r="Q1324" s="127"/>
      <c r="R1324" s="127"/>
      <c r="S1324" s="127"/>
      <c r="T1324" s="127"/>
      <c r="U1324" s="127"/>
      <c r="V1324" s="127"/>
      <c r="W1324" s="162"/>
      <c r="X1324" s="124"/>
      <c r="Y1324" s="124"/>
      <c r="Z1324" s="127"/>
      <c r="AA1324" s="127"/>
      <c r="AB1324" s="127"/>
      <c r="AC1324" s="127"/>
      <c r="AD1324" s="127"/>
      <c r="AE1324" s="127"/>
    </row>
    <row r="1325" spans="1:31" s="167" customFormat="1" ht="17.25">
      <c r="A1325" s="125"/>
      <c r="B1325" s="165"/>
      <c r="C1325" s="127"/>
      <c r="D1325" s="127"/>
      <c r="E1325" s="127"/>
      <c r="F1325" s="127"/>
      <c r="G1325" s="127"/>
      <c r="H1325" s="115"/>
      <c r="I1325" s="127"/>
      <c r="J1325" s="127"/>
      <c r="K1325" s="127"/>
      <c r="L1325" s="127"/>
      <c r="M1325" s="127"/>
      <c r="N1325" s="127"/>
      <c r="O1325" s="127"/>
      <c r="P1325" s="115"/>
      <c r="Q1325" s="127"/>
      <c r="R1325" s="127"/>
      <c r="S1325" s="127"/>
      <c r="T1325" s="127"/>
      <c r="U1325" s="127"/>
      <c r="V1325" s="127"/>
      <c r="W1325" s="162"/>
      <c r="X1325" s="124"/>
      <c r="Y1325" s="124"/>
      <c r="Z1325" s="127"/>
      <c r="AA1325" s="127"/>
      <c r="AB1325" s="127"/>
      <c r="AC1325" s="127"/>
      <c r="AD1325" s="127"/>
      <c r="AE1325" s="127"/>
    </row>
    <row r="1326" spans="1:31" s="167" customFormat="1" ht="17.25">
      <c r="A1326" s="125"/>
      <c r="B1326" s="165"/>
      <c r="C1326" s="127"/>
      <c r="D1326" s="127"/>
      <c r="E1326" s="127"/>
      <c r="F1326" s="127"/>
      <c r="G1326" s="127"/>
      <c r="H1326" s="115"/>
      <c r="I1326" s="127"/>
      <c r="J1326" s="127"/>
      <c r="K1326" s="127"/>
      <c r="L1326" s="127"/>
      <c r="M1326" s="127"/>
      <c r="N1326" s="127"/>
      <c r="O1326" s="127"/>
      <c r="P1326" s="115"/>
      <c r="Q1326" s="127"/>
      <c r="R1326" s="127"/>
      <c r="S1326" s="127"/>
      <c r="T1326" s="127"/>
      <c r="U1326" s="127"/>
      <c r="V1326" s="127"/>
      <c r="W1326" s="162"/>
      <c r="X1326" s="124"/>
      <c r="Y1326" s="124"/>
      <c r="Z1326" s="127"/>
      <c r="AA1326" s="127"/>
      <c r="AB1326" s="127"/>
      <c r="AC1326" s="127"/>
      <c r="AD1326" s="127"/>
      <c r="AE1326" s="127"/>
    </row>
    <row r="1327" spans="1:31" s="167" customFormat="1" ht="17.25">
      <c r="A1327" s="125"/>
      <c r="B1327" s="165"/>
      <c r="C1327" s="127"/>
      <c r="D1327" s="127"/>
      <c r="E1327" s="127"/>
      <c r="F1327" s="127"/>
      <c r="G1327" s="127"/>
      <c r="H1327" s="115"/>
      <c r="I1327" s="127"/>
      <c r="J1327" s="127"/>
      <c r="K1327" s="127"/>
      <c r="L1327" s="127"/>
      <c r="M1327" s="127"/>
      <c r="N1327" s="127"/>
      <c r="O1327" s="127"/>
      <c r="P1327" s="115"/>
      <c r="Q1327" s="127"/>
      <c r="R1327" s="127"/>
      <c r="S1327" s="127"/>
      <c r="T1327" s="127"/>
      <c r="U1327" s="127"/>
      <c r="V1327" s="127"/>
      <c r="W1327" s="162"/>
      <c r="X1327" s="124"/>
      <c r="Y1327" s="124"/>
      <c r="Z1327" s="127"/>
      <c r="AA1327" s="127"/>
      <c r="AB1327" s="127"/>
      <c r="AC1327" s="127"/>
      <c r="AD1327" s="127"/>
      <c r="AE1327" s="127"/>
    </row>
    <row r="1328" spans="1:31" s="167" customFormat="1" ht="17.25">
      <c r="A1328" s="125"/>
      <c r="B1328" s="165"/>
      <c r="C1328" s="127"/>
      <c r="D1328" s="127"/>
      <c r="E1328" s="127"/>
      <c r="F1328" s="127"/>
      <c r="G1328" s="127"/>
      <c r="H1328" s="115"/>
      <c r="I1328" s="127"/>
      <c r="J1328" s="127"/>
      <c r="K1328" s="127"/>
      <c r="L1328" s="127"/>
      <c r="M1328" s="127"/>
      <c r="N1328" s="127"/>
      <c r="O1328" s="127"/>
      <c r="P1328" s="115"/>
      <c r="Q1328" s="127"/>
      <c r="R1328" s="127"/>
      <c r="S1328" s="127"/>
      <c r="T1328" s="127"/>
      <c r="U1328" s="127"/>
      <c r="V1328" s="127"/>
      <c r="W1328" s="162"/>
      <c r="X1328" s="124"/>
      <c r="Y1328" s="124"/>
      <c r="Z1328" s="127"/>
      <c r="AA1328" s="127"/>
      <c r="AB1328" s="127"/>
      <c r="AC1328" s="127"/>
      <c r="AD1328" s="127"/>
      <c r="AE1328" s="127"/>
    </row>
    <row r="1329" spans="1:31" s="167" customFormat="1" ht="17.25">
      <c r="A1329" s="125"/>
      <c r="B1329" s="165"/>
      <c r="C1329" s="127"/>
      <c r="D1329" s="127"/>
      <c r="E1329" s="127"/>
      <c r="F1329" s="127"/>
      <c r="G1329" s="127"/>
      <c r="H1329" s="115"/>
      <c r="I1329" s="127"/>
      <c r="J1329" s="127"/>
      <c r="K1329" s="127"/>
      <c r="L1329" s="127"/>
      <c r="M1329" s="127"/>
      <c r="N1329" s="127"/>
      <c r="O1329" s="127"/>
      <c r="P1329" s="115"/>
      <c r="Q1329" s="127"/>
      <c r="R1329" s="127"/>
      <c r="S1329" s="127"/>
      <c r="T1329" s="127"/>
      <c r="U1329" s="127"/>
      <c r="V1329" s="127"/>
      <c r="W1329" s="162"/>
      <c r="X1329" s="124"/>
      <c r="Y1329" s="124"/>
      <c r="Z1329" s="127"/>
      <c r="AA1329" s="127"/>
      <c r="AB1329" s="127"/>
      <c r="AC1329" s="127"/>
      <c r="AD1329" s="127"/>
      <c r="AE1329" s="127"/>
    </row>
    <row r="1330" spans="1:31" s="167" customFormat="1" ht="17.25">
      <c r="A1330" s="125"/>
      <c r="B1330" s="165"/>
      <c r="C1330" s="127"/>
      <c r="D1330" s="127"/>
      <c r="E1330" s="127"/>
      <c r="F1330" s="127"/>
      <c r="G1330" s="127"/>
      <c r="H1330" s="115"/>
      <c r="I1330" s="127"/>
      <c r="J1330" s="127"/>
      <c r="K1330" s="127"/>
      <c r="L1330" s="127"/>
      <c r="M1330" s="127"/>
      <c r="N1330" s="127"/>
      <c r="O1330" s="127"/>
      <c r="P1330" s="115"/>
      <c r="Q1330" s="127"/>
      <c r="R1330" s="127"/>
      <c r="S1330" s="127"/>
      <c r="T1330" s="127"/>
      <c r="U1330" s="127"/>
      <c r="V1330" s="127"/>
      <c r="W1330" s="162"/>
      <c r="X1330" s="124"/>
      <c r="Y1330" s="124"/>
      <c r="Z1330" s="127"/>
      <c r="AA1330" s="127"/>
      <c r="AB1330" s="127"/>
      <c r="AC1330" s="127"/>
      <c r="AD1330" s="127"/>
      <c r="AE1330" s="127"/>
    </row>
    <row r="1331" spans="1:31" s="167" customFormat="1" ht="17.25">
      <c r="A1331" s="125"/>
      <c r="B1331" s="165"/>
      <c r="C1331" s="127"/>
      <c r="D1331" s="127"/>
      <c r="E1331" s="127"/>
      <c r="F1331" s="127"/>
      <c r="G1331" s="127"/>
      <c r="H1331" s="115"/>
      <c r="I1331" s="127"/>
      <c r="J1331" s="127"/>
      <c r="K1331" s="127"/>
      <c r="L1331" s="127"/>
      <c r="M1331" s="127"/>
      <c r="N1331" s="127"/>
      <c r="O1331" s="127"/>
      <c r="P1331" s="115"/>
      <c r="Q1331" s="127"/>
      <c r="R1331" s="127"/>
      <c r="S1331" s="127"/>
      <c r="T1331" s="127"/>
      <c r="U1331" s="127"/>
      <c r="V1331" s="127"/>
      <c r="W1331" s="162"/>
      <c r="X1331" s="124"/>
      <c r="Y1331" s="124"/>
      <c r="Z1331" s="127"/>
      <c r="AA1331" s="127"/>
      <c r="AB1331" s="127"/>
      <c r="AC1331" s="127"/>
      <c r="AD1331" s="127"/>
      <c r="AE1331" s="127"/>
    </row>
    <row r="1332" spans="1:31" s="167" customFormat="1" ht="17.25">
      <c r="A1332" s="125"/>
      <c r="B1332" s="165"/>
      <c r="C1332" s="127"/>
      <c r="D1332" s="127"/>
      <c r="E1332" s="127"/>
      <c r="F1332" s="127"/>
      <c r="G1332" s="127"/>
      <c r="H1332" s="115"/>
      <c r="I1332" s="127"/>
      <c r="J1332" s="127"/>
      <c r="K1332" s="127"/>
      <c r="L1332" s="127"/>
      <c r="M1332" s="127"/>
      <c r="N1332" s="127"/>
      <c r="O1332" s="127"/>
      <c r="P1332" s="115"/>
      <c r="Q1332" s="127"/>
      <c r="R1332" s="127"/>
      <c r="S1332" s="127"/>
      <c r="T1332" s="127"/>
      <c r="U1332" s="127"/>
      <c r="V1332" s="127"/>
      <c r="W1332" s="162"/>
      <c r="X1332" s="124"/>
      <c r="Y1332" s="124"/>
      <c r="Z1332" s="127"/>
      <c r="AA1332" s="127"/>
      <c r="AB1332" s="127"/>
      <c r="AC1332" s="127"/>
      <c r="AD1332" s="127"/>
      <c r="AE1332" s="127"/>
    </row>
    <row r="1333" spans="1:31" s="167" customFormat="1" ht="17.25">
      <c r="A1333" s="125"/>
      <c r="B1333" s="165"/>
      <c r="C1333" s="127"/>
      <c r="D1333" s="127"/>
      <c r="E1333" s="127"/>
      <c r="F1333" s="127"/>
      <c r="G1333" s="127"/>
      <c r="H1333" s="115"/>
      <c r="I1333" s="127"/>
      <c r="J1333" s="127"/>
      <c r="K1333" s="127"/>
      <c r="L1333" s="127"/>
      <c r="M1333" s="127"/>
      <c r="N1333" s="127"/>
      <c r="O1333" s="127"/>
      <c r="P1333" s="115"/>
      <c r="Q1333" s="127"/>
      <c r="R1333" s="127"/>
      <c r="S1333" s="127"/>
      <c r="T1333" s="127"/>
      <c r="U1333" s="127"/>
      <c r="V1333" s="127"/>
      <c r="W1333" s="162"/>
      <c r="X1333" s="124"/>
      <c r="Y1333" s="124"/>
      <c r="Z1333" s="127"/>
      <c r="AA1333" s="127"/>
      <c r="AB1333" s="127"/>
      <c r="AC1333" s="127"/>
      <c r="AD1333" s="127"/>
      <c r="AE1333" s="127"/>
    </row>
    <row r="1334" spans="1:31" s="167" customFormat="1" ht="17.25">
      <c r="A1334" s="125"/>
      <c r="B1334" s="165"/>
      <c r="C1334" s="127"/>
      <c r="D1334" s="127"/>
      <c r="E1334" s="127"/>
      <c r="F1334" s="127"/>
      <c r="G1334" s="127"/>
      <c r="H1334" s="115"/>
      <c r="I1334" s="127"/>
      <c r="J1334" s="127"/>
      <c r="K1334" s="127"/>
      <c r="L1334" s="127"/>
      <c r="M1334" s="127"/>
      <c r="N1334" s="127"/>
      <c r="O1334" s="127"/>
      <c r="P1334" s="115"/>
      <c r="Q1334" s="127"/>
      <c r="R1334" s="127"/>
      <c r="S1334" s="127"/>
      <c r="T1334" s="127"/>
      <c r="U1334" s="127"/>
      <c r="V1334" s="127"/>
      <c r="W1334" s="162"/>
      <c r="X1334" s="124"/>
      <c r="Y1334" s="124"/>
      <c r="Z1334" s="127"/>
      <c r="AA1334" s="127"/>
      <c r="AB1334" s="127"/>
      <c r="AC1334" s="127"/>
      <c r="AD1334" s="127"/>
      <c r="AE1334" s="127"/>
    </row>
    <row r="1335" spans="1:31" s="167" customFormat="1" ht="17.25">
      <c r="A1335" s="125"/>
      <c r="B1335" s="165"/>
      <c r="C1335" s="127"/>
      <c r="D1335" s="127"/>
      <c r="E1335" s="127"/>
      <c r="F1335" s="127"/>
      <c r="G1335" s="127"/>
      <c r="H1335" s="115"/>
      <c r="I1335" s="127"/>
      <c r="J1335" s="127"/>
      <c r="K1335" s="127"/>
      <c r="L1335" s="127"/>
      <c r="M1335" s="127"/>
      <c r="N1335" s="127"/>
      <c r="O1335" s="127"/>
      <c r="P1335" s="115"/>
      <c r="Q1335" s="127"/>
      <c r="R1335" s="127"/>
      <c r="S1335" s="127"/>
      <c r="T1335" s="127"/>
      <c r="U1335" s="127"/>
      <c r="V1335" s="127"/>
      <c r="W1335" s="162"/>
      <c r="X1335" s="124"/>
      <c r="Y1335" s="124"/>
      <c r="Z1335" s="127"/>
      <c r="AA1335" s="127"/>
      <c r="AB1335" s="127"/>
      <c r="AC1335" s="127"/>
      <c r="AD1335" s="127"/>
      <c r="AE1335" s="127"/>
    </row>
    <row r="1336" spans="1:31" s="167" customFormat="1" ht="17.25">
      <c r="A1336" s="125"/>
      <c r="B1336" s="165"/>
      <c r="C1336" s="127"/>
      <c r="D1336" s="127"/>
      <c r="E1336" s="127"/>
      <c r="F1336" s="127"/>
      <c r="G1336" s="127"/>
      <c r="H1336" s="115"/>
      <c r="I1336" s="127"/>
      <c r="J1336" s="127"/>
      <c r="K1336" s="127"/>
      <c r="L1336" s="127"/>
      <c r="M1336" s="127"/>
      <c r="N1336" s="127"/>
      <c r="O1336" s="127"/>
      <c r="P1336" s="115"/>
      <c r="Q1336" s="127"/>
      <c r="R1336" s="127"/>
      <c r="S1336" s="127"/>
      <c r="T1336" s="127"/>
      <c r="U1336" s="127"/>
      <c r="V1336" s="127"/>
      <c r="W1336" s="162"/>
      <c r="X1336" s="124"/>
      <c r="Y1336" s="124"/>
      <c r="Z1336" s="127"/>
      <c r="AA1336" s="127"/>
      <c r="AB1336" s="127"/>
      <c r="AC1336" s="127"/>
      <c r="AD1336" s="127"/>
      <c r="AE1336" s="127"/>
    </row>
    <row r="1337" spans="1:31" s="167" customFormat="1" ht="17.25">
      <c r="A1337" s="125"/>
      <c r="B1337" s="165"/>
      <c r="C1337" s="127"/>
      <c r="D1337" s="127"/>
      <c r="E1337" s="127"/>
      <c r="F1337" s="127"/>
      <c r="G1337" s="127"/>
      <c r="H1337" s="115"/>
      <c r="I1337" s="127"/>
      <c r="J1337" s="127"/>
      <c r="K1337" s="127"/>
      <c r="L1337" s="127"/>
      <c r="M1337" s="127"/>
      <c r="N1337" s="127"/>
      <c r="O1337" s="127"/>
      <c r="P1337" s="115"/>
      <c r="Q1337" s="127"/>
      <c r="R1337" s="127"/>
      <c r="S1337" s="127"/>
      <c r="T1337" s="127"/>
      <c r="U1337" s="127"/>
      <c r="V1337" s="127"/>
      <c r="W1337" s="162"/>
      <c r="X1337" s="124"/>
      <c r="Y1337" s="124"/>
      <c r="Z1337" s="127"/>
      <c r="AA1337" s="127"/>
      <c r="AB1337" s="127"/>
      <c r="AC1337" s="127"/>
      <c r="AD1337" s="127"/>
      <c r="AE1337" s="127"/>
    </row>
    <row r="1338" spans="1:31" s="167" customFormat="1" ht="17.25">
      <c r="A1338" s="125"/>
      <c r="B1338" s="165"/>
      <c r="C1338" s="127"/>
      <c r="D1338" s="127"/>
      <c r="E1338" s="127"/>
      <c r="F1338" s="127"/>
      <c r="G1338" s="127"/>
      <c r="H1338" s="115"/>
      <c r="I1338" s="127"/>
      <c r="J1338" s="127"/>
      <c r="K1338" s="127"/>
      <c r="L1338" s="127"/>
      <c r="M1338" s="127"/>
      <c r="N1338" s="127"/>
      <c r="O1338" s="127"/>
      <c r="P1338" s="115"/>
      <c r="Q1338" s="127"/>
      <c r="R1338" s="127"/>
      <c r="S1338" s="127"/>
      <c r="T1338" s="127"/>
      <c r="U1338" s="127"/>
      <c r="V1338" s="127"/>
      <c r="W1338" s="162"/>
      <c r="X1338" s="124"/>
      <c r="Y1338" s="124"/>
      <c r="Z1338" s="127"/>
      <c r="AA1338" s="127"/>
      <c r="AB1338" s="127"/>
      <c r="AC1338" s="127"/>
      <c r="AD1338" s="127"/>
      <c r="AE1338" s="127"/>
    </row>
    <row r="1339" spans="1:31" s="167" customFormat="1" ht="17.25">
      <c r="A1339" s="125"/>
      <c r="B1339" s="165"/>
      <c r="C1339" s="127"/>
      <c r="D1339" s="127"/>
      <c r="E1339" s="127"/>
      <c r="F1339" s="127"/>
      <c r="G1339" s="127"/>
      <c r="H1339" s="115"/>
      <c r="I1339" s="127"/>
      <c r="J1339" s="127"/>
      <c r="K1339" s="127"/>
      <c r="L1339" s="127"/>
      <c r="M1339" s="127"/>
      <c r="N1339" s="127"/>
      <c r="O1339" s="127"/>
      <c r="P1339" s="115"/>
      <c r="Q1339" s="127"/>
      <c r="R1339" s="127"/>
      <c r="S1339" s="127"/>
      <c r="T1339" s="127"/>
      <c r="U1339" s="127"/>
      <c r="V1339" s="127"/>
      <c r="W1339" s="162"/>
      <c r="X1339" s="124"/>
      <c r="Y1339" s="124"/>
      <c r="Z1339" s="127"/>
      <c r="AA1339" s="127"/>
      <c r="AB1339" s="127"/>
      <c r="AC1339" s="127"/>
      <c r="AD1339" s="127"/>
      <c r="AE1339" s="127"/>
    </row>
    <row r="1340" spans="1:31" s="167" customFormat="1" ht="17.25">
      <c r="A1340" s="125"/>
      <c r="B1340" s="165"/>
      <c r="C1340" s="127"/>
      <c r="D1340" s="127"/>
      <c r="E1340" s="127"/>
      <c r="F1340" s="127"/>
      <c r="G1340" s="127"/>
      <c r="H1340" s="115"/>
      <c r="I1340" s="127"/>
      <c r="J1340" s="127"/>
      <c r="K1340" s="127"/>
      <c r="L1340" s="127"/>
      <c r="M1340" s="127"/>
      <c r="N1340" s="127"/>
      <c r="O1340" s="127"/>
      <c r="P1340" s="115"/>
      <c r="Q1340" s="127"/>
      <c r="R1340" s="127"/>
      <c r="S1340" s="127"/>
      <c r="T1340" s="127"/>
      <c r="U1340" s="127"/>
      <c r="V1340" s="127"/>
      <c r="W1340" s="162"/>
      <c r="X1340" s="124"/>
      <c r="Y1340" s="124"/>
      <c r="Z1340" s="127"/>
      <c r="AA1340" s="127"/>
      <c r="AB1340" s="127"/>
      <c r="AC1340" s="127"/>
      <c r="AD1340" s="127"/>
      <c r="AE1340" s="127"/>
    </row>
    <row r="1341" spans="1:31" s="167" customFormat="1" ht="17.25">
      <c r="A1341" s="125"/>
      <c r="B1341" s="165"/>
      <c r="C1341" s="127"/>
      <c r="D1341" s="127"/>
      <c r="E1341" s="127"/>
      <c r="F1341" s="127"/>
      <c r="G1341" s="127"/>
      <c r="H1341" s="115"/>
      <c r="I1341" s="127"/>
      <c r="J1341" s="127"/>
      <c r="K1341" s="127"/>
      <c r="L1341" s="127"/>
      <c r="M1341" s="127"/>
      <c r="N1341" s="127"/>
      <c r="O1341" s="127"/>
      <c r="P1341" s="115"/>
      <c r="Q1341" s="127"/>
      <c r="R1341" s="127"/>
      <c r="S1341" s="127"/>
      <c r="T1341" s="127"/>
      <c r="U1341" s="127"/>
      <c r="V1341" s="127"/>
      <c r="W1341" s="162"/>
      <c r="X1341" s="124"/>
      <c r="Y1341" s="124"/>
      <c r="Z1341" s="127"/>
      <c r="AA1341" s="127"/>
      <c r="AB1341" s="127"/>
      <c r="AC1341" s="127"/>
      <c r="AD1341" s="127"/>
      <c r="AE1341" s="127"/>
    </row>
    <row r="1342" spans="1:31" s="167" customFormat="1" ht="17.25">
      <c r="A1342" s="125"/>
      <c r="B1342" s="165"/>
      <c r="C1342" s="127"/>
      <c r="D1342" s="127"/>
      <c r="E1342" s="127"/>
      <c r="F1342" s="127"/>
      <c r="G1342" s="127"/>
      <c r="H1342" s="115"/>
      <c r="I1342" s="127"/>
      <c r="J1342" s="127"/>
      <c r="K1342" s="127"/>
      <c r="L1342" s="127"/>
      <c r="M1342" s="127"/>
      <c r="N1342" s="127"/>
      <c r="O1342" s="127"/>
      <c r="P1342" s="115"/>
      <c r="Q1342" s="127"/>
      <c r="R1342" s="127"/>
      <c r="S1342" s="127"/>
      <c r="T1342" s="127"/>
      <c r="U1342" s="127"/>
      <c r="V1342" s="127"/>
      <c r="W1342" s="162"/>
      <c r="X1342" s="124"/>
      <c r="Y1342" s="124"/>
      <c r="Z1342" s="127"/>
      <c r="AA1342" s="127"/>
      <c r="AB1342" s="127"/>
      <c r="AC1342" s="127"/>
      <c r="AD1342" s="127"/>
      <c r="AE1342" s="127"/>
    </row>
    <row r="1343" spans="1:31" s="167" customFormat="1" ht="17.25">
      <c r="A1343" s="125"/>
      <c r="B1343" s="165"/>
      <c r="C1343" s="127"/>
      <c r="D1343" s="127"/>
      <c r="E1343" s="127"/>
      <c r="F1343" s="127"/>
      <c r="G1343" s="127"/>
      <c r="H1343" s="115"/>
      <c r="I1343" s="127"/>
      <c r="J1343" s="127"/>
      <c r="K1343" s="127"/>
      <c r="L1343" s="127"/>
      <c r="M1343" s="127"/>
      <c r="N1343" s="127"/>
      <c r="O1343" s="127"/>
      <c r="P1343" s="115"/>
      <c r="Q1343" s="127"/>
      <c r="R1343" s="127"/>
      <c r="S1343" s="127"/>
      <c r="T1343" s="127"/>
      <c r="U1343" s="127"/>
      <c r="V1343" s="127"/>
      <c r="W1343" s="162"/>
      <c r="X1343" s="124"/>
      <c r="Y1343" s="124"/>
      <c r="Z1343" s="127"/>
      <c r="AA1343" s="127"/>
      <c r="AB1343" s="127"/>
      <c r="AC1343" s="127"/>
      <c r="AD1343" s="127"/>
      <c r="AE1343" s="127"/>
    </row>
    <row r="1344" spans="1:31" s="167" customFormat="1" ht="17.25">
      <c r="A1344" s="125"/>
      <c r="B1344" s="165"/>
      <c r="C1344" s="127"/>
      <c r="D1344" s="127"/>
      <c r="E1344" s="127"/>
      <c r="F1344" s="127"/>
      <c r="G1344" s="127"/>
      <c r="H1344" s="115"/>
      <c r="I1344" s="127"/>
      <c r="J1344" s="127"/>
      <c r="K1344" s="127"/>
      <c r="L1344" s="127"/>
      <c r="M1344" s="127"/>
      <c r="N1344" s="127"/>
      <c r="O1344" s="127"/>
      <c r="P1344" s="115"/>
      <c r="Q1344" s="127"/>
      <c r="R1344" s="127"/>
      <c r="S1344" s="127"/>
      <c r="T1344" s="127"/>
      <c r="U1344" s="127"/>
      <c r="V1344" s="127"/>
      <c r="W1344" s="162"/>
      <c r="X1344" s="124"/>
      <c r="Y1344" s="124"/>
      <c r="Z1344" s="127"/>
      <c r="AA1344" s="127"/>
      <c r="AB1344" s="127"/>
      <c r="AC1344" s="127"/>
      <c r="AD1344" s="127"/>
      <c r="AE1344" s="127"/>
    </row>
    <row r="1345" spans="1:31" s="167" customFormat="1" ht="17.25">
      <c r="A1345" s="125"/>
      <c r="B1345" s="165"/>
      <c r="C1345" s="127"/>
      <c r="D1345" s="127"/>
      <c r="E1345" s="127"/>
      <c r="F1345" s="127"/>
      <c r="G1345" s="127"/>
      <c r="H1345" s="115"/>
      <c r="I1345" s="127"/>
      <c r="J1345" s="127"/>
      <c r="K1345" s="127"/>
      <c r="L1345" s="127"/>
      <c r="M1345" s="127"/>
      <c r="N1345" s="127"/>
      <c r="O1345" s="127"/>
      <c r="P1345" s="115"/>
      <c r="Q1345" s="127"/>
      <c r="R1345" s="127"/>
      <c r="S1345" s="127"/>
      <c r="T1345" s="127"/>
      <c r="U1345" s="127"/>
      <c r="V1345" s="127"/>
      <c r="W1345" s="162"/>
      <c r="X1345" s="124"/>
      <c r="Y1345" s="124"/>
      <c r="Z1345" s="127"/>
      <c r="AA1345" s="127"/>
      <c r="AB1345" s="127"/>
      <c r="AC1345" s="127"/>
      <c r="AD1345" s="127"/>
      <c r="AE1345" s="127"/>
    </row>
    <row r="1346" spans="1:31" s="167" customFormat="1" ht="17.25">
      <c r="A1346" s="125"/>
      <c r="B1346" s="165"/>
      <c r="C1346" s="127"/>
      <c r="D1346" s="127"/>
      <c r="E1346" s="127"/>
      <c r="F1346" s="127"/>
      <c r="G1346" s="127"/>
      <c r="H1346" s="115"/>
      <c r="I1346" s="127"/>
      <c r="J1346" s="127"/>
      <c r="K1346" s="127"/>
      <c r="L1346" s="127"/>
      <c r="M1346" s="127"/>
      <c r="N1346" s="127"/>
      <c r="O1346" s="127"/>
      <c r="P1346" s="115"/>
      <c r="Q1346" s="127"/>
      <c r="R1346" s="127"/>
      <c r="S1346" s="127"/>
      <c r="T1346" s="127"/>
      <c r="U1346" s="127"/>
      <c r="V1346" s="127"/>
      <c r="W1346" s="162"/>
      <c r="X1346" s="124"/>
      <c r="Y1346" s="124"/>
      <c r="Z1346" s="127"/>
      <c r="AA1346" s="127"/>
      <c r="AB1346" s="127"/>
      <c r="AC1346" s="127"/>
      <c r="AD1346" s="127"/>
      <c r="AE1346" s="127"/>
    </row>
    <row r="1347" spans="1:31" s="167" customFormat="1" ht="17.25">
      <c r="A1347" s="125"/>
      <c r="B1347" s="165"/>
      <c r="C1347" s="127"/>
      <c r="D1347" s="127"/>
      <c r="E1347" s="127"/>
      <c r="F1347" s="127"/>
      <c r="G1347" s="127"/>
      <c r="H1347" s="115"/>
      <c r="I1347" s="127"/>
      <c r="J1347" s="127"/>
      <c r="K1347" s="127"/>
      <c r="L1347" s="127"/>
      <c r="M1347" s="127"/>
      <c r="N1347" s="127"/>
      <c r="O1347" s="127"/>
      <c r="P1347" s="115"/>
      <c r="Q1347" s="127"/>
      <c r="R1347" s="127"/>
      <c r="S1347" s="127"/>
      <c r="T1347" s="127"/>
      <c r="U1347" s="127"/>
      <c r="V1347" s="127"/>
      <c r="W1347" s="162"/>
      <c r="X1347" s="124"/>
      <c r="Y1347" s="124"/>
      <c r="Z1347" s="127"/>
      <c r="AA1347" s="127"/>
      <c r="AB1347" s="127"/>
      <c r="AC1347" s="127"/>
      <c r="AD1347" s="127"/>
      <c r="AE1347" s="127"/>
    </row>
    <row r="1348" spans="1:31" s="167" customFormat="1" ht="17.25">
      <c r="A1348" s="125"/>
      <c r="B1348" s="165"/>
      <c r="C1348" s="127"/>
      <c r="D1348" s="127"/>
      <c r="E1348" s="127"/>
      <c r="F1348" s="127"/>
      <c r="G1348" s="127"/>
      <c r="H1348" s="115"/>
      <c r="I1348" s="127"/>
      <c r="J1348" s="127"/>
      <c r="K1348" s="127"/>
      <c r="L1348" s="127"/>
      <c r="M1348" s="127"/>
      <c r="N1348" s="127"/>
      <c r="O1348" s="127"/>
      <c r="P1348" s="115"/>
      <c r="Q1348" s="127"/>
      <c r="R1348" s="127"/>
      <c r="S1348" s="127"/>
      <c r="T1348" s="127"/>
      <c r="U1348" s="127"/>
      <c r="V1348" s="127"/>
      <c r="W1348" s="162"/>
      <c r="X1348" s="124"/>
      <c r="Y1348" s="124"/>
      <c r="Z1348" s="127"/>
      <c r="AA1348" s="127"/>
      <c r="AB1348" s="127"/>
      <c r="AC1348" s="127"/>
      <c r="AD1348" s="127"/>
      <c r="AE1348" s="127"/>
    </row>
    <row r="1349" spans="1:31" s="167" customFormat="1" ht="17.25">
      <c r="A1349" s="125"/>
      <c r="B1349" s="165"/>
      <c r="C1349" s="127"/>
      <c r="D1349" s="127"/>
      <c r="E1349" s="127"/>
      <c r="F1349" s="127"/>
      <c r="G1349" s="127"/>
      <c r="H1349" s="115"/>
      <c r="I1349" s="127"/>
      <c r="J1349" s="127"/>
      <c r="K1349" s="127"/>
      <c r="L1349" s="127"/>
      <c r="M1349" s="127"/>
      <c r="N1349" s="127"/>
      <c r="O1349" s="127"/>
      <c r="P1349" s="115"/>
      <c r="Q1349" s="127"/>
      <c r="R1349" s="127"/>
      <c r="S1349" s="127"/>
      <c r="T1349" s="127"/>
      <c r="U1349" s="127"/>
      <c r="V1349" s="127"/>
      <c r="W1349" s="162"/>
      <c r="X1349" s="124"/>
      <c r="Y1349" s="124"/>
      <c r="Z1349" s="127"/>
      <c r="AA1349" s="127"/>
      <c r="AB1349" s="127"/>
      <c r="AC1349" s="127"/>
      <c r="AD1349" s="127"/>
      <c r="AE1349" s="127"/>
    </row>
    <row r="1350" spans="1:31" s="167" customFormat="1" ht="17.25">
      <c r="A1350" s="125"/>
      <c r="B1350" s="165"/>
      <c r="C1350" s="127"/>
      <c r="D1350" s="127"/>
      <c r="E1350" s="127"/>
      <c r="F1350" s="127"/>
      <c r="G1350" s="127"/>
      <c r="H1350" s="115"/>
      <c r="I1350" s="127"/>
      <c r="J1350" s="127"/>
      <c r="K1350" s="127"/>
      <c r="L1350" s="127"/>
      <c r="M1350" s="127"/>
      <c r="N1350" s="127"/>
      <c r="O1350" s="127"/>
      <c r="P1350" s="115"/>
      <c r="Q1350" s="127"/>
      <c r="R1350" s="127"/>
      <c r="S1350" s="127"/>
      <c r="T1350" s="127"/>
      <c r="U1350" s="127"/>
      <c r="V1350" s="127"/>
      <c r="W1350" s="162"/>
      <c r="X1350" s="124"/>
      <c r="Y1350" s="124"/>
      <c r="Z1350" s="127"/>
      <c r="AA1350" s="127"/>
      <c r="AB1350" s="127"/>
      <c r="AC1350" s="127"/>
      <c r="AD1350" s="127"/>
      <c r="AE1350" s="127"/>
    </row>
    <row r="1351" spans="1:31" s="167" customFormat="1" ht="17.25">
      <c r="A1351" s="125"/>
      <c r="B1351" s="165"/>
      <c r="C1351" s="127"/>
      <c r="D1351" s="127"/>
      <c r="E1351" s="127"/>
      <c r="F1351" s="127"/>
      <c r="G1351" s="127"/>
      <c r="H1351" s="115"/>
      <c r="I1351" s="127"/>
      <c r="J1351" s="127"/>
      <c r="K1351" s="127"/>
      <c r="L1351" s="127"/>
      <c r="M1351" s="127"/>
      <c r="N1351" s="127"/>
      <c r="O1351" s="127"/>
      <c r="P1351" s="115"/>
      <c r="Q1351" s="127"/>
      <c r="R1351" s="127"/>
      <c r="S1351" s="127"/>
      <c r="T1351" s="127"/>
      <c r="U1351" s="127"/>
      <c r="V1351" s="127"/>
      <c r="W1351" s="162"/>
      <c r="X1351" s="124"/>
      <c r="Y1351" s="124"/>
      <c r="Z1351" s="127"/>
      <c r="AA1351" s="127"/>
      <c r="AB1351" s="127"/>
      <c r="AC1351" s="127"/>
      <c r="AD1351" s="127"/>
      <c r="AE1351" s="127"/>
    </row>
    <row r="1352" spans="1:31" s="167" customFormat="1" ht="17.25">
      <c r="A1352" s="125"/>
      <c r="B1352" s="165"/>
      <c r="C1352" s="127"/>
      <c r="D1352" s="127"/>
      <c r="E1352" s="127"/>
      <c r="F1352" s="127"/>
      <c r="G1352" s="127"/>
      <c r="H1352" s="115"/>
      <c r="I1352" s="127"/>
      <c r="J1352" s="127"/>
      <c r="K1352" s="127"/>
      <c r="L1352" s="127"/>
      <c r="M1352" s="127"/>
      <c r="N1352" s="127"/>
      <c r="O1352" s="127"/>
      <c r="P1352" s="115"/>
      <c r="Q1352" s="127"/>
      <c r="R1352" s="127"/>
      <c r="S1352" s="127"/>
      <c r="T1352" s="127"/>
      <c r="U1352" s="127"/>
      <c r="V1352" s="127"/>
      <c r="W1352" s="162"/>
      <c r="X1352" s="124"/>
      <c r="Y1352" s="124"/>
      <c r="Z1352" s="127"/>
      <c r="AA1352" s="127"/>
      <c r="AB1352" s="127"/>
      <c r="AC1352" s="127"/>
      <c r="AD1352" s="127"/>
      <c r="AE1352" s="127"/>
    </row>
    <row r="1353" spans="1:32" s="167" customFormat="1" ht="17.25">
      <c r="A1353" s="125"/>
      <c r="B1353" s="165"/>
      <c r="C1353" s="127"/>
      <c r="D1353" s="127"/>
      <c r="E1353" s="127"/>
      <c r="F1353" s="127"/>
      <c r="G1353" s="127"/>
      <c r="H1353" s="115"/>
      <c r="I1353" s="127"/>
      <c r="J1353" s="127"/>
      <c r="K1353" s="127"/>
      <c r="L1353" s="127"/>
      <c r="M1353" s="127"/>
      <c r="N1353" s="127"/>
      <c r="O1353" s="127"/>
      <c r="P1353" s="115"/>
      <c r="Q1353" s="127"/>
      <c r="R1353" s="127"/>
      <c r="S1353" s="127"/>
      <c r="T1353" s="127"/>
      <c r="U1353" s="127"/>
      <c r="V1353" s="127"/>
      <c r="W1353" s="162"/>
      <c r="X1353" s="124"/>
      <c r="Y1353" s="124"/>
      <c r="Z1353" s="127"/>
      <c r="AA1353" s="127"/>
      <c r="AB1353" s="127"/>
      <c r="AC1353" s="127"/>
      <c r="AD1353" s="127"/>
      <c r="AE1353" s="127"/>
      <c r="AF1353" s="127"/>
    </row>
    <row r="1354" spans="1:32" s="167" customFormat="1" ht="17.25">
      <c r="A1354" s="125"/>
      <c r="B1354" s="165"/>
      <c r="C1354" s="127"/>
      <c r="D1354" s="127"/>
      <c r="E1354" s="127"/>
      <c r="F1354" s="127"/>
      <c r="G1354" s="127"/>
      <c r="H1354" s="115"/>
      <c r="I1354" s="127"/>
      <c r="J1354" s="127"/>
      <c r="K1354" s="127"/>
      <c r="L1354" s="127"/>
      <c r="M1354" s="127"/>
      <c r="N1354" s="127"/>
      <c r="O1354" s="127"/>
      <c r="P1354" s="115"/>
      <c r="Q1354" s="127"/>
      <c r="R1354" s="127"/>
      <c r="S1354" s="127"/>
      <c r="T1354" s="127"/>
      <c r="U1354" s="127"/>
      <c r="V1354" s="127"/>
      <c r="W1354" s="162"/>
      <c r="X1354" s="124"/>
      <c r="Y1354" s="124"/>
      <c r="Z1354" s="127"/>
      <c r="AA1354" s="127"/>
      <c r="AB1354" s="127"/>
      <c r="AC1354" s="127"/>
      <c r="AD1354" s="127"/>
      <c r="AE1354" s="127"/>
      <c r="AF1354" s="127"/>
    </row>
    <row r="1355" spans="1:32" s="167" customFormat="1" ht="17.25">
      <c r="A1355" s="125"/>
      <c r="B1355" s="165"/>
      <c r="C1355" s="127"/>
      <c r="D1355" s="127"/>
      <c r="E1355" s="127"/>
      <c r="F1355" s="127"/>
      <c r="G1355" s="127"/>
      <c r="H1355" s="115"/>
      <c r="I1355" s="127"/>
      <c r="J1355" s="127"/>
      <c r="K1355" s="127"/>
      <c r="L1355" s="127"/>
      <c r="M1355" s="127"/>
      <c r="N1355" s="127"/>
      <c r="O1355" s="127"/>
      <c r="P1355" s="115"/>
      <c r="Q1355" s="127"/>
      <c r="R1355" s="127"/>
      <c r="S1355" s="127"/>
      <c r="T1355" s="127"/>
      <c r="U1355" s="127"/>
      <c r="V1355" s="127"/>
      <c r="W1355" s="162"/>
      <c r="X1355" s="124"/>
      <c r="Y1355" s="124"/>
      <c r="Z1355" s="127"/>
      <c r="AA1355" s="127"/>
      <c r="AB1355" s="127"/>
      <c r="AC1355" s="127"/>
      <c r="AD1355" s="127"/>
      <c r="AE1355" s="127"/>
      <c r="AF1355" s="127"/>
    </row>
    <row r="1356" spans="1:32" s="167" customFormat="1" ht="17.25">
      <c r="A1356" s="125"/>
      <c r="B1356" s="165"/>
      <c r="C1356" s="127"/>
      <c r="D1356" s="127"/>
      <c r="E1356" s="127"/>
      <c r="F1356" s="127"/>
      <c r="G1356" s="127"/>
      <c r="H1356" s="115"/>
      <c r="I1356" s="127"/>
      <c r="J1356" s="127"/>
      <c r="K1356" s="127"/>
      <c r="L1356" s="127"/>
      <c r="M1356" s="127"/>
      <c r="N1356" s="127"/>
      <c r="O1356" s="127"/>
      <c r="P1356" s="115"/>
      <c r="Q1356" s="127"/>
      <c r="R1356" s="127"/>
      <c r="S1356" s="127"/>
      <c r="T1356" s="127"/>
      <c r="U1356" s="127"/>
      <c r="V1356" s="127"/>
      <c r="W1356" s="162"/>
      <c r="X1356" s="124"/>
      <c r="Y1356" s="124"/>
      <c r="Z1356" s="127"/>
      <c r="AA1356" s="127"/>
      <c r="AB1356" s="127"/>
      <c r="AC1356" s="127"/>
      <c r="AD1356" s="127"/>
      <c r="AE1356" s="127"/>
      <c r="AF1356" s="127"/>
    </row>
    <row r="1357" spans="1:32" s="167" customFormat="1" ht="17.25">
      <c r="A1357" s="125"/>
      <c r="B1357" s="165"/>
      <c r="C1357" s="127"/>
      <c r="D1357" s="127"/>
      <c r="E1357" s="127"/>
      <c r="F1357" s="127"/>
      <c r="G1357" s="127"/>
      <c r="H1357" s="115"/>
      <c r="I1357" s="127"/>
      <c r="J1357" s="127"/>
      <c r="K1357" s="127"/>
      <c r="L1357" s="127"/>
      <c r="M1357" s="127"/>
      <c r="N1357" s="127"/>
      <c r="O1357" s="127"/>
      <c r="P1357" s="115"/>
      <c r="Q1357" s="127"/>
      <c r="R1357" s="127"/>
      <c r="S1357" s="127"/>
      <c r="T1357" s="127"/>
      <c r="U1357" s="127"/>
      <c r="V1357" s="127"/>
      <c r="W1357" s="162"/>
      <c r="X1357" s="124"/>
      <c r="Y1357" s="124"/>
      <c r="Z1357" s="127"/>
      <c r="AA1357" s="127"/>
      <c r="AB1357" s="127"/>
      <c r="AC1357" s="127"/>
      <c r="AD1357" s="127"/>
      <c r="AE1357" s="127"/>
      <c r="AF1357" s="127"/>
    </row>
    <row r="1358" spans="1:32" s="167" customFormat="1" ht="17.25">
      <c r="A1358" s="125"/>
      <c r="B1358" s="165"/>
      <c r="C1358" s="127"/>
      <c r="D1358" s="127"/>
      <c r="E1358" s="127"/>
      <c r="F1358" s="127"/>
      <c r="G1358" s="127"/>
      <c r="H1358" s="115"/>
      <c r="I1358" s="127"/>
      <c r="J1358" s="127"/>
      <c r="K1358" s="127"/>
      <c r="L1358" s="127"/>
      <c r="M1358" s="127"/>
      <c r="N1358" s="127"/>
      <c r="O1358" s="127"/>
      <c r="P1358" s="115"/>
      <c r="Q1358" s="127"/>
      <c r="R1358" s="127"/>
      <c r="S1358" s="127"/>
      <c r="T1358" s="127"/>
      <c r="U1358" s="127"/>
      <c r="V1358" s="127"/>
      <c r="W1358" s="162"/>
      <c r="X1358" s="124"/>
      <c r="Y1358" s="124"/>
      <c r="Z1358" s="127"/>
      <c r="AA1358" s="127"/>
      <c r="AB1358" s="127"/>
      <c r="AC1358" s="127"/>
      <c r="AD1358" s="127"/>
      <c r="AE1358" s="127"/>
      <c r="AF1358" s="127"/>
    </row>
    <row r="1359" spans="1:32" s="167" customFormat="1" ht="17.25">
      <c r="A1359" s="125"/>
      <c r="B1359" s="165"/>
      <c r="C1359" s="127"/>
      <c r="D1359" s="127"/>
      <c r="E1359" s="127"/>
      <c r="F1359" s="127"/>
      <c r="G1359" s="127"/>
      <c r="H1359" s="115"/>
      <c r="I1359" s="127"/>
      <c r="J1359" s="127"/>
      <c r="K1359" s="127"/>
      <c r="L1359" s="127"/>
      <c r="M1359" s="127"/>
      <c r="N1359" s="127"/>
      <c r="O1359" s="127"/>
      <c r="P1359" s="115"/>
      <c r="Q1359" s="127"/>
      <c r="R1359" s="127"/>
      <c r="S1359" s="127"/>
      <c r="T1359" s="127"/>
      <c r="U1359" s="127"/>
      <c r="V1359" s="127"/>
      <c r="W1359" s="162"/>
      <c r="X1359" s="124"/>
      <c r="Y1359" s="124"/>
      <c r="Z1359" s="127"/>
      <c r="AA1359" s="127"/>
      <c r="AB1359" s="127"/>
      <c r="AC1359" s="127"/>
      <c r="AD1359" s="127"/>
      <c r="AE1359" s="127"/>
      <c r="AF1359" s="127"/>
    </row>
    <row r="1360" spans="1:32" s="167" customFormat="1" ht="17.25">
      <c r="A1360" s="125"/>
      <c r="B1360" s="165"/>
      <c r="C1360" s="127"/>
      <c r="D1360" s="127"/>
      <c r="E1360" s="127"/>
      <c r="F1360" s="127"/>
      <c r="G1360" s="127"/>
      <c r="H1360" s="115"/>
      <c r="I1360" s="127"/>
      <c r="J1360" s="127"/>
      <c r="K1360" s="127"/>
      <c r="L1360" s="127"/>
      <c r="M1360" s="127"/>
      <c r="N1360" s="127"/>
      <c r="O1360" s="127"/>
      <c r="P1360" s="115"/>
      <c r="Q1360" s="127"/>
      <c r="R1360" s="127"/>
      <c r="S1360" s="127"/>
      <c r="T1360" s="127"/>
      <c r="U1360" s="127"/>
      <c r="V1360" s="127"/>
      <c r="W1360" s="162"/>
      <c r="X1360" s="124"/>
      <c r="Y1360" s="124"/>
      <c r="Z1360" s="127"/>
      <c r="AA1360" s="127"/>
      <c r="AB1360" s="127"/>
      <c r="AC1360" s="127"/>
      <c r="AD1360" s="127"/>
      <c r="AE1360" s="127"/>
      <c r="AF1360" s="127"/>
    </row>
    <row r="1361" spans="1:32" s="167" customFormat="1" ht="17.25">
      <c r="A1361" s="125"/>
      <c r="B1361" s="165"/>
      <c r="C1361" s="127"/>
      <c r="D1361" s="127"/>
      <c r="E1361" s="127"/>
      <c r="F1361" s="127"/>
      <c r="G1361" s="127"/>
      <c r="H1361" s="115"/>
      <c r="I1361" s="127"/>
      <c r="J1361" s="127"/>
      <c r="K1361" s="127"/>
      <c r="L1361" s="127"/>
      <c r="M1361" s="127"/>
      <c r="N1361" s="127"/>
      <c r="O1361" s="127"/>
      <c r="P1361" s="115"/>
      <c r="Q1361" s="127"/>
      <c r="R1361" s="127"/>
      <c r="S1361" s="127"/>
      <c r="T1361" s="127"/>
      <c r="U1361" s="127"/>
      <c r="V1361" s="127"/>
      <c r="W1361" s="162"/>
      <c r="X1361" s="124"/>
      <c r="Y1361" s="124"/>
      <c r="Z1361" s="127"/>
      <c r="AA1361" s="127"/>
      <c r="AB1361" s="127"/>
      <c r="AC1361" s="127"/>
      <c r="AD1361" s="127"/>
      <c r="AE1361" s="127"/>
      <c r="AF1361" s="127"/>
    </row>
    <row r="1362" spans="1:32" s="167" customFormat="1" ht="17.25">
      <c r="A1362" s="125"/>
      <c r="B1362" s="165"/>
      <c r="C1362" s="127"/>
      <c r="D1362" s="127"/>
      <c r="E1362" s="127"/>
      <c r="F1362" s="127"/>
      <c r="G1362" s="127"/>
      <c r="H1362" s="115"/>
      <c r="I1362" s="127"/>
      <c r="J1362" s="127"/>
      <c r="K1362" s="127"/>
      <c r="L1362" s="127"/>
      <c r="M1362" s="127"/>
      <c r="N1362" s="127"/>
      <c r="O1362" s="127"/>
      <c r="P1362" s="115"/>
      <c r="Q1362" s="127"/>
      <c r="R1362" s="127"/>
      <c r="S1362" s="127"/>
      <c r="T1362" s="127"/>
      <c r="U1362" s="127"/>
      <c r="V1362" s="127"/>
      <c r="W1362" s="162"/>
      <c r="X1362" s="124"/>
      <c r="Y1362" s="124"/>
      <c r="Z1362" s="127"/>
      <c r="AA1362" s="127"/>
      <c r="AB1362" s="127"/>
      <c r="AC1362" s="127"/>
      <c r="AD1362" s="127"/>
      <c r="AE1362" s="127"/>
      <c r="AF1362" s="127"/>
    </row>
    <row r="1363" spans="1:32" s="167" customFormat="1" ht="17.25">
      <c r="A1363" s="125"/>
      <c r="B1363" s="165"/>
      <c r="C1363" s="127"/>
      <c r="D1363" s="127"/>
      <c r="E1363" s="127"/>
      <c r="F1363" s="127"/>
      <c r="G1363" s="127"/>
      <c r="H1363" s="115"/>
      <c r="I1363" s="127"/>
      <c r="J1363" s="127"/>
      <c r="K1363" s="127"/>
      <c r="L1363" s="127"/>
      <c r="M1363" s="127"/>
      <c r="N1363" s="127"/>
      <c r="O1363" s="127"/>
      <c r="P1363" s="115"/>
      <c r="Q1363" s="127"/>
      <c r="R1363" s="127"/>
      <c r="S1363" s="127"/>
      <c r="T1363" s="127"/>
      <c r="U1363" s="127"/>
      <c r="V1363" s="127"/>
      <c r="W1363" s="162"/>
      <c r="X1363" s="124"/>
      <c r="Y1363" s="124"/>
      <c r="Z1363" s="127"/>
      <c r="AA1363" s="127"/>
      <c r="AB1363" s="127"/>
      <c r="AC1363" s="127"/>
      <c r="AD1363" s="127"/>
      <c r="AE1363" s="127"/>
      <c r="AF1363" s="127"/>
    </row>
    <row r="1364" spans="1:32" s="167" customFormat="1" ht="17.25">
      <c r="A1364" s="125"/>
      <c r="B1364" s="165"/>
      <c r="C1364" s="127"/>
      <c r="D1364" s="127"/>
      <c r="E1364" s="127"/>
      <c r="F1364" s="127"/>
      <c r="G1364" s="127"/>
      <c r="H1364" s="115"/>
      <c r="I1364" s="127"/>
      <c r="J1364" s="127"/>
      <c r="K1364" s="127"/>
      <c r="L1364" s="127"/>
      <c r="M1364" s="127"/>
      <c r="N1364" s="127"/>
      <c r="O1364" s="127"/>
      <c r="P1364" s="115"/>
      <c r="Q1364" s="127"/>
      <c r="R1364" s="127"/>
      <c r="S1364" s="127"/>
      <c r="T1364" s="127"/>
      <c r="U1364" s="127"/>
      <c r="V1364" s="127"/>
      <c r="W1364" s="162"/>
      <c r="X1364" s="124"/>
      <c r="Y1364" s="124"/>
      <c r="Z1364" s="127"/>
      <c r="AA1364" s="127"/>
      <c r="AB1364" s="127"/>
      <c r="AC1364" s="127"/>
      <c r="AD1364" s="127"/>
      <c r="AE1364" s="127"/>
      <c r="AF1364" s="127"/>
    </row>
    <row r="1365" spans="1:32" s="167" customFormat="1" ht="17.25">
      <c r="A1365" s="125"/>
      <c r="B1365" s="165"/>
      <c r="C1365" s="127"/>
      <c r="D1365" s="127"/>
      <c r="E1365" s="127"/>
      <c r="F1365" s="127"/>
      <c r="G1365" s="127"/>
      <c r="H1365" s="115"/>
      <c r="I1365" s="127"/>
      <c r="J1365" s="127"/>
      <c r="K1365" s="127"/>
      <c r="L1365" s="127"/>
      <c r="M1365" s="127"/>
      <c r="N1365" s="127"/>
      <c r="O1365" s="127"/>
      <c r="P1365" s="115"/>
      <c r="Q1365" s="127"/>
      <c r="R1365" s="127"/>
      <c r="S1365" s="127"/>
      <c r="T1365" s="127"/>
      <c r="U1365" s="127"/>
      <c r="V1365" s="127"/>
      <c r="W1365" s="162"/>
      <c r="X1365" s="124"/>
      <c r="Y1365" s="124"/>
      <c r="Z1365" s="127"/>
      <c r="AA1365" s="127"/>
      <c r="AB1365" s="127"/>
      <c r="AC1365" s="127"/>
      <c r="AD1365" s="127"/>
      <c r="AE1365" s="127"/>
      <c r="AF1365" s="127"/>
    </row>
    <row r="1366" spans="1:32" s="167" customFormat="1" ht="17.25">
      <c r="A1366" s="125"/>
      <c r="B1366" s="165"/>
      <c r="C1366" s="127"/>
      <c r="D1366" s="127"/>
      <c r="E1366" s="127"/>
      <c r="F1366" s="127"/>
      <c r="G1366" s="127"/>
      <c r="H1366" s="115"/>
      <c r="I1366" s="127"/>
      <c r="J1366" s="127"/>
      <c r="K1366" s="127"/>
      <c r="L1366" s="127"/>
      <c r="M1366" s="127"/>
      <c r="N1366" s="127"/>
      <c r="O1366" s="127"/>
      <c r="P1366" s="115"/>
      <c r="Q1366" s="127"/>
      <c r="R1366" s="127"/>
      <c r="S1366" s="127"/>
      <c r="T1366" s="127"/>
      <c r="U1366" s="127"/>
      <c r="V1366" s="127"/>
      <c r="W1366" s="162"/>
      <c r="X1366" s="124"/>
      <c r="Y1366" s="124"/>
      <c r="Z1366" s="127"/>
      <c r="AA1366" s="127"/>
      <c r="AB1366" s="127"/>
      <c r="AC1366" s="127"/>
      <c r="AD1366" s="127"/>
      <c r="AE1366" s="127"/>
      <c r="AF1366" s="127"/>
    </row>
    <row r="1367" spans="1:32" s="167" customFormat="1" ht="17.25">
      <c r="A1367" s="125"/>
      <c r="B1367" s="165"/>
      <c r="C1367" s="127"/>
      <c r="D1367" s="127"/>
      <c r="E1367" s="127"/>
      <c r="F1367" s="127"/>
      <c r="G1367" s="127"/>
      <c r="H1367" s="115"/>
      <c r="I1367" s="127"/>
      <c r="J1367" s="127"/>
      <c r="K1367" s="127"/>
      <c r="L1367" s="127"/>
      <c r="M1367" s="127"/>
      <c r="N1367" s="127"/>
      <c r="O1367" s="127"/>
      <c r="P1367" s="115"/>
      <c r="Q1367" s="127"/>
      <c r="R1367" s="127"/>
      <c r="S1367" s="127"/>
      <c r="T1367" s="127"/>
      <c r="U1367" s="127"/>
      <c r="V1367" s="127"/>
      <c r="W1367" s="162"/>
      <c r="X1367" s="124"/>
      <c r="Y1367" s="124"/>
      <c r="Z1367" s="127"/>
      <c r="AA1367" s="127"/>
      <c r="AB1367" s="127"/>
      <c r="AC1367" s="127"/>
      <c r="AD1367" s="127"/>
      <c r="AE1367" s="127"/>
      <c r="AF1367" s="127"/>
    </row>
    <row r="1368" spans="1:32" s="167" customFormat="1" ht="17.25">
      <c r="A1368" s="125"/>
      <c r="B1368" s="165"/>
      <c r="C1368" s="127"/>
      <c r="D1368" s="127"/>
      <c r="E1368" s="127"/>
      <c r="F1368" s="127"/>
      <c r="G1368" s="127"/>
      <c r="H1368" s="115"/>
      <c r="I1368" s="127"/>
      <c r="J1368" s="127"/>
      <c r="K1368" s="127"/>
      <c r="L1368" s="127"/>
      <c r="M1368" s="127"/>
      <c r="N1368" s="127"/>
      <c r="O1368" s="127"/>
      <c r="P1368" s="115"/>
      <c r="Q1368" s="127"/>
      <c r="R1368" s="127"/>
      <c r="S1368" s="127"/>
      <c r="T1368" s="127"/>
      <c r="U1368" s="127"/>
      <c r="V1368" s="127"/>
      <c r="W1368" s="162"/>
      <c r="X1368" s="124"/>
      <c r="Y1368" s="124"/>
      <c r="Z1368" s="127"/>
      <c r="AA1368" s="127"/>
      <c r="AB1368" s="127"/>
      <c r="AC1368" s="127"/>
      <c r="AD1368" s="127"/>
      <c r="AE1368" s="127"/>
      <c r="AF1368" s="127"/>
    </row>
    <row r="1369" spans="1:32" s="167" customFormat="1" ht="17.25">
      <c r="A1369" s="125"/>
      <c r="B1369" s="165"/>
      <c r="C1369" s="127"/>
      <c r="D1369" s="127"/>
      <c r="E1369" s="127"/>
      <c r="F1369" s="127"/>
      <c r="G1369" s="127"/>
      <c r="H1369" s="115"/>
      <c r="I1369" s="127"/>
      <c r="J1369" s="127"/>
      <c r="K1369" s="127"/>
      <c r="L1369" s="127"/>
      <c r="M1369" s="127"/>
      <c r="N1369" s="127"/>
      <c r="O1369" s="127"/>
      <c r="P1369" s="115"/>
      <c r="Q1369" s="127"/>
      <c r="R1369" s="127"/>
      <c r="S1369" s="127"/>
      <c r="T1369" s="127"/>
      <c r="U1369" s="127"/>
      <c r="V1369" s="127"/>
      <c r="W1369" s="162"/>
      <c r="X1369" s="124"/>
      <c r="Y1369" s="124"/>
      <c r="Z1369" s="127"/>
      <c r="AA1369" s="127"/>
      <c r="AB1369" s="127"/>
      <c r="AC1369" s="127"/>
      <c r="AD1369" s="127"/>
      <c r="AE1369" s="127"/>
      <c r="AF1369" s="127"/>
    </row>
    <row r="1370" spans="1:32" s="167" customFormat="1" ht="17.25">
      <c r="A1370" s="125"/>
      <c r="B1370" s="165"/>
      <c r="C1370" s="127"/>
      <c r="D1370" s="127"/>
      <c r="E1370" s="127"/>
      <c r="F1370" s="127"/>
      <c r="G1370" s="127"/>
      <c r="H1370" s="115"/>
      <c r="I1370" s="127"/>
      <c r="J1370" s="127"/>
      <c r="K1370" s="127"/>
      <c r="L1370" s="127"/>
      <c r="M1370" s="127"/>
      <c r="N1370" s="127"/>
      <c r="O1370" s="127"/>
      <c r="P1370" s="115"/>
      <c r="Q1370" s="127"/>
      <c r="R1370" s="127"/>
      <c r="S1370" s="127"/>
      <c r="T1370" s="127"/>
      <c r="U1370" s="127"/>
      <c r="V1370" s="127"/>
      <c r="W1370" s="162"/>
      <c r="X1370" s="124"/>
      <c r="Y1370" s="124"/>
      <c r="Z1370" s="127"/>
      <c r="AA1370" s="127"/>
      <c r="AB1370" s="127"/>
      <c r="AC1370" s="127"/>
      <c r="AD1370" s="127"/>
      <c r="AE1370" s="127"/>
      <c r="AF1370" s="127"/>
    </row>
  </sheetData>
  <sheetProtection/>
  <dataValidations count="1">
    <dataValidation allowBlank="1" sqref="C41 A44:H49 C39 I44 C43 I46:I49 C22:D22 H22 B32:B35 E32:E35 S24:IV35 J32:J35 O32:O35 A24:A35 A22:B23 E22:E23 I22:J23 A1:IV21 O22:O23 A42:K42 M42:IV42 A40:K40 M40:IV40 J44:K49 M44:IV49 P32:Q33 M37:IV38 H24:I35 K32:K33 J24:K31 P22:Q22 K22 A37:K38 B24:E31 C32:D33 N22 N32:N33 N24:Q31 A51:IV54 A79:IV65536 C55:J55 A55:B78 K55:P57 Q55:IV78"/>
  </dataValidations>
  <printOptions/>
  <pageMargins left="0.3937007874015748" right="0.3937007874015748" top="0.984251968503937" bottom="0.1968503937007874" header="0.1968503937007874" footer="0.3937007874015748"/>
  <pageSetup horizontalDpi="120" verticalDpi="120" orientation="portrait" paperSize="9" scale="65" r:id="rId4"/>
  <headerFooter alignWithMargins="0">
    <oddFooter>&amp;LОБЯЗАТЕЛЬНАЯ ПРОГРАММА
, стартовый лист&amp;CModified: 09.04.2019 12:42:43&amp;RСтраница &amp;P из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98"/>
  <sheetViews>
    <sheetView zoomScale="75" zoomScaleNormal="75" zoomScalePageLayoutView="0" workbookViewId="0" topLeftCell="A143">
      <selection activeCell="I167" sqref="I167:N167"/>
    </sheetView>
  </sheetViews>
  <sheetFormatPr defaultColWidth="9.00390625" defaultRowHeight="12.75" outlineLevelRow="3"/>
  <cols>
    <col min="1" max="1" width="6.125" style="126" customWidth="1"/>
    <col min="2" max="2" width="5.25390625" style="166" customWidth="1"/>
    <col min="3" max="3" width="15.875" style="167" customWidth="1"/>
    <col min="4" max="6" width="5.75390625" style="167" customWidth="1"/>
    <col min="7" max="7" width="9.75390625" style="167" customWidth="1"/>
    <col min="8" max="8" width="6.75390625" style="168" customWidth="1"/>
    <col min="9" max="15" width="5.75390625" style="167" customWidth="1"/>
    <col min="16" max="16" width="5.75390625" style="168" customWidth="1"/>
    <col min="17" max="17" width="5.75390625" style="167" customWidth="1"/>
    <col min="18" max="18" width="3.75390625" style="167" customWidth="1"/>
    <col min="19" max="19" width="9.75390625" style="168" customWidth="1"/>
    <col min="20" max="20" width="5.25390625" style="175" bestFit="1" customWidth="1"/>
    <col min="21" max="21" width="12.00390625" style="167" hidden="1" customWidth="1"/>
    <col min="22" max="22" width="11.125" style="168" customWidth="1"/>
    <col min="23" max="23" width="9.125" style="171" hidden="1" customWidth="1"/>
    <col min="24" max="25" width="9.125" style="172" hidden="1" customWidth="1"/>
    <col min="26" max="26" width="9.125" style="167" hidden="1" customWidth="1"/>
    <col min="27" max="27" width="19.375" style="167" hidden="1" customWidth="1"/>
    <col min="28" max="31" width="9.125" style="167" hidden="1" customWidth="1"/>
    <col min="32" max="36" width="9.125" style="167" customWidth="1"/>
    <col min="37" max="40" width="0" style="167" hidden="1" customWidth="1"/>
    <col min="41" max="16384" width="9.125" style="167" customWidth="1"/>
  </cols>
  <sheetData>
    <row r="1" spans="1:40" s="133" customFormat="1" ht="17.25" hidden="1" outlineLevel="1">
      <c r="A1" s="267"/>
      <c r="B1" s="268"/>
      <c r="C1" s="207"/>
      <c r="D1" s="207"/>
      <c r="E1" s="207"/>
      <c r="F1" s="207"/>
      <c r="G1" s="207"/>
      <c r="H1" s="205" t="s">
        <v>77</v>
      </c>
      <c r="I1" s="266">
        <v>0</v>
      </c>
      <c r="J1" s="266">
        <v>0</v>
      </c>
      <c r="K1" s="266">
        <v>0</v>
      </c>
      <c r="L1" s="266">
        <v>0</v>
      </c>
      <c r="M1" s="266">
        <v>0</v>
      </c>
      <c r="N1" s="266">
        <v>0</v>
      </c>
      <c r="O1" s="266"/>
      <c r="P1" s="266"/>
      <c r="Q1" s="266"/>
      <c r="R1" s="206"/>
      <c r="S1" s="222">
        <f>ROUND((SUM(I1:O1,-(MAX(I1:O1)),-(MIN(I1:O1)))/(JUDGES_COUNT-2))*FIGDD1,4)</f>
        <v>0</v>
      </c>
      <c r="T1" s="209"/>
      <c r="U1" s="223">
        <f>ROUND(((SUM(S2:S5))/FIGSDD)*10,4)+SUM(T2:T5)</f>
        <v>0</v>
      </c>
      <c r="V1" s="223">
        <f>ROUND(U1*FIGS_PART,4)</f>
        <v>0</v>
      </c>
      <c r="W1" s="138">
        <f>U1</f>
        <v>0</v>
      </c>
      <c r="X1" s="139"/>
      <c r="Y1" s="139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>
        <f>COUNTIF(AK$55:AK$198,"&gt;0")</f>
        <v>22</v>
      </c>
      <c r="AL1" s="134">
        <f>COUNTIF(AL$55:AL$198,"&gt;0")</f>
        <v>21</v>
      </c>
      <c r="AM1" s="133">
        <f>COUNTIF(AM$55:AM$198,"&gt;0")</f>
        <v>22</v>
      </c>
      <c r="AN1" s="133">
        <f>COUNTIF(AN$55:AN$198,"&gt;0")</f>
        <v>22</v>
      </c>
    </row>
    <row r="2" spans="1:38" s="133" customFormat="1" ht="17.25" hidden="1" outlineLevel="1">
      <c r="A2" s="269"/>
      <c r="B2" s="233"/>
      <c r="C2" s="207"/>
      <c r="D2" s="207"/>
      <c r="E2" s="207"/>
      <c r="F2" s="207"/>
      <c r="G2" s="207"/>
      <c r="H2" s="205" t="s">
        <v>78</v>
      </c>
      <c r="I2" s="266">
        <v>0</v>
      </c>
      <c r="J2" s="266">
        <v>0</v>
      </c>
      <c r="K2" s="266">
        <v>0</v>
      </c>
      <c r="L2" s="266">
        <v>0</v>
      </c>
      <c r="M2" s="266">
        <v>0</v>
      </c>
      <c r="N2" s="266">
        <v>0</v>
      </c>
      <c r="O2" s="266"/>
      <c r="P2" s="266"/>
      <c r="Q2" s="266"/>
      <c r="R2" s="206"/>
      <c r="S2" s="222">
        <f>ROUND((SUM(I2:O2,-(MAX(I2:O2)),-(MIN(I2:O2)))/(JUDGES_COUNT-2))*FIGDD2,4)</f>
        <v>0</v>
      </c>
      <c r="T2" s="209"/>
      <c r="U2" s="207"/>
      <c r="W2" s="138"/>
      <c r="X2" s="139"/>
      <c r="Y2" s="139"/>
      <c r="AA2" s="183" t="s">
        <v>13</v>
      </c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1:38" s="133" customFormat="1" ht="17.25" hidden="1" outlineLevel="1">
      <c r="A3" s="267"/>
      <c r="B3" s="268"/>
      <c r="C3" s="207"/>
      <c r="D3" s="207"/>
      <c r="E3" s="207"/>
      <c r="F3" s="207"/>
      <c r="G3" s="207"/>
      <c r="H3" s="205" t="s">
        <v>79</v>
      </c>
      <c r="I3" s="266">
        <v>0</v>
      </c>
      <c r="J3" s="266">
        <v>0</v>
      </c>
      <c r="K3" s="266">
        <v>0</v>
      </c>
      <c r="L3" s="266">
        <v>0</v>
      </c>
      <c r="M3" s="266">
        <v>0</v>
      </c>
      <c r="N3" s="266">
        <v>0</v>
      </c>
      <c r="O3" s="266"/>
      <c r="P3" s="266"/>
      <c r="Q3" s="266"/>
      <c r="R3" s="206"/>
      <c r="S3" s="222">
        <f>ROUND((SUM(I3:O3,-(MAX(I3:O3)),-(MIN(I3:O3)))/(JUDGES_COUNT-2))*FIGDD3,4)</f>
        <v>0</v>
      </c>
      <c r="T3" s="209"/>
      <c r="U3" s="208"/>
      <c r="V3" s="134"/>
      <c r="W3" s="138"/>
      <c r="X3" s="139"/>
      <c r="Y3" s="139"/>
      <c r="AA3" s="194">
        <v>6</v>
      </c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</row>
    <row r="4" spans="1:38" s="133" customFormat="1" ht="17.25" hidden="1" outlineLevel="1">
      <c r="A4" s="267"/>
      <c r="B4" s="268"/>
      <c r="C4" s="207"/>
      <c r="D4" s="207"/>
      <c r="E4" s="207"/>
      <c r="F4" s="207"/>
      <c r="G4" s="207"/>
      <c r="H4" s="205" t="s">
        <v>80</v>
      </c>
      <c r="I4" s="266">
        <v>0</v>
      </c>
      <c r="J4" s="266">
        <v>0</v>
      </c>
      <c r="K4" s="266">
        <v>0</v>
      </c>
      <c r="L4" s="266">
        <v>0</v>
      </c>
      <c r="M4" s="266">
        <v>0</v>
      </c>
      <c r="N4" s="266">
        <v>0</v>
      </c>
      <c r="O4" s="266"/>
      <c r="P4" s="266"/>
      <c r="Q4" s="266"/>
      <c r="R4" s="207"/>
      <c r="S4" s="222">
        <f>ROUND((SUM(I4:O4,-(MAX(I4:O4)),-(MIN(I4:O4)))/(JUDGES_COUNT-2))*FIGDD4,4)</f>
        <v>0</v>
      </c>
      <c r="T4" s="209"/>
      <c r="U4" s="134"/>
      <c r="V4" s="134"/>
      <c r="W4" s="138"/>
      <c r="X4" s="139"/>
      <c r="Y4" s="139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</row>
    <row r="5" spans="1:25" s="143" customFormat="1" ht="17.25" collapsed="1">
      <c r="A5" s="241"/>
      <c r="B5" s="242" t="str">
        <f>JUDGESLIST_01</f>
        <v>ОБЯЗАТЕЛЬНАЯ ПРОГРАММА</v>
      </c>
      <c r="C5" s="230"/>
      <c r="D5" s="230"/>
      <c r="E5" s="230"/>
      <c r="F5" s="230"/>
      <c r="G5" s="230"/>
      <c r="H5" s="230"/>
      <c r="I5" s="230"/>
      <c r="J5" s="230"/>
      <c r="K5" s="243" t="s">
        <v>52</v>
      </c>
      <c r="L5" s="230"/>
      <c r="M5" s="230"/>
      <c r="N5" s="241"/>
      <c r="O5" s="230"/>
      <c r="P5" s="230"/>
      <c r="Q5" s="230"/>
      <c r="R5" s="230"/>
      <c r="S5" s="244"/>
      <c r="T5" s="245"/>
      <c r="U5" s="246"/>
      <c r="V5" s="246"/>
      <c r="W5" s="146"/>
      <c r="X5" s="142"/>
      <c r="Y5" s="142"/>
    </row>
    <row r="6" spans="1:25" s="143" customFormat="1" ht="17.25">
      <c r="A6" s="142"/>
      <c r="B6" s="224" t="s">
        <v>0</v>
      </c>
      <c r="C6" s="147"/>
      <c r="E6" s="148"/>
      <c r="F6" s="147"/>
      <c r="G6" s="147"/>
      <c r="H6" s="149"/>
      <c r="I6" s="150"/>
      <c r="J6" s="150"/>
      <c r="K6" s="224" t="s">
        <v>54</v>
      </c>
      <c r="L6" s="150"/>
      <c r="M6" s="150"/>
      <c r="N6" s="142"/>
      <c r="S6" s="156"/>
      <c r="T6" s="142"/>
      <c r="W6" s="146"/>
      <c r="X6" s="142"/>
      <c r="Y6" s="142"/>
    </row>
    <row r="7" spans="1:25" s="143" customFormat="1" ht="17.25">
      <c r="A7" s="142"/>
      <c r="B7" s="151"/>
      <c r="N7" s="152"/>
      <c r="O7" s="143" t="str">
        <f>DATE_TIME_01</f>
        <v>8,00 11.04.2019</v>
      </c>
      <c r="S7" s="156"/>
      <c r="T7" s="142"/>
      <c r="W7" s="146"/>
      <c r="X7" s="142"/>
      <c r="Y7" s="142"/>
    </row>
    <row r="8" spans="1:25" s="143" customFormat="1" ht="17.25">
      <c r="A8" s="142"/>
      <c r="B8" s="151" t="str">
        <f>SETUP!AH4</f>
        <v>Рефери</v>
      </c>
      <c r="C8" s="147"/>
      <c r="D8" s="147"/>
      <c r="F8" s="143" t="str">
        <f>SETUP!$AI$4</f>
        <v>Кунская М.Л.</v>
      </c>
      <c r="G8" s="153"/>
      <c r="H8" s="154"/>
      <c r="K8" s="143">
        <f>SETUP!$AJ$4</f>
        <v>0</v>
      </c>
      <c r="M8" s="149"/>
      <c r="N8" s="155"/>
      <c r="S8" s="156"/>
      <c r="X8" s="142"/>
      <c r="Y8" s="142"/>
    </row>
    <row r="9" spans="1:25" s="143" customFormat="1" ht="17.25">
      <c r="A9" s="142"/>
      <c r="B9" s="151" t="str">
        <f>SETUP!AH5</f>
        <v>Ассистент рефери</v>
      </c>
      <c r="F9" s="143">
        <f>SETUP!$AI$5</f>
        <v>0</v>
      </c>
      <c r="K9" s="143">
        <f>SETUP!$AJ$5</f>
        <v>0</v>
      </c>
      <c r="N9" s="155"/>
      <c r="S9" s="156"/>
      <c r="X9" s="142"/>
      <c r="Y9" s="142"/>
    </row>
    <row r="10" spans="1:25" s="143" customFormat="1" ht="17.25">
      <c r="A10" s="142"/>
      <c r="B10" s="151" t="str">
        <f>SETUP!AH6</f>
        <v>Наблюдатель</v>
      </c>
      <c r="F10" s="143">
        <f>SETUP!$AI$6</f>
        <v>0</v>
      </c>
      <c r="K10" s="143">
        <f>SETUP!$AJ$6</f>
        <v>0</v>
      </c>
      <c r="S10" s="156"/>
      <c r="X10" s="142"/>
      <c r="Y10" s="142"/>
    </row>
    <row r="11" spans="1:25" s="143" customFormat="1" ht="17.25">
      <c r="A11" s="142"/>
      <c r="B11" s="151" t="str">
        <f>SETUP!AH7</f>
        <v>Главный секретарь</v>
      </c>
      <c r="C11" s="147"/>
      <c r="D11" s="147"/>
      <c r="F11" s="143" t="str">
        <f>SETUP!$AI$7</f>
        <v>Муравская С.Ф.</v>
      </c>
      <c r="G11" s="153"/>
      <c r="H11" s="150"/>
      <c r="I11" s="157"/>
      <c r="K11" s="143">
        <f>SETUP!$AJ$7</f>
        <v>0</v>
      </c>
      <c r="M11" s="149"/>
      <c r="N11" s="142"/>
      <c r="S11" s="156"/>
      <c r="X11" s="142"/>
      <c r="Y11" s="142"/>
    </row>
    <row r="12" spans="1:25" s="143" customFormat="1" ht="17.25">
      <c r="A12" s="142"/>
      <c r="B12" s="158"/>
      <c r="C12" s="147"/>
      <c r="D12" s="147"/>
      <c r="E12" s="153"/>
      <c r="F12" s="147"/>
      <c r="G12" s="159"/>
      <c r="I12" s="149"/>
      <c r="J12" s="150"/>
      <c r="K12" s="150"/>
      <c r="L12" s="150"/>
      <c r="M12" s="149"/>
      <c r="N12" s="142"/>
      <c r="S12" s="156"/>
      <c r="X12" s="142"/>
      <c r="Y12" s="142"/>
    </row>
    <row r="13" spans="1:25" s="143" customFormat="1" ht="17.25" outlineLevel="1">
      <c r="A13" s="142"/>
      <c r="B13" s="210" t="str">
        <f>JUDGESLIST_1</f>
        <v>БРИГАДА 1</v>
      </c>
      <c r="C13" s="150"/>
      <c r="D13" s="147"/>
      <c r="E13" s="155"/>
      <c r="H13" s="149"/>
      <c r="J13" s="210" t="str">
        <f>JUDGESLIST_2</f>
        <v>БРИГАДА 2</v>
      </c>
      <c r="M13" s="150"/>
      <c r="N13" s="149"/>
      <c r="P13" s="149"/>
      <c r="S13" s="156"/>
      <c r="X13" s="142"/>
      <c r="Y13" s="142"/>
    </row>
    <row r="14" spans="1:25" s="143" customFormat="1" ht="17.25" hidden="1" outlineLevel="1">
      <c r="A14" s="142" t="s">
        <v>76</v>
      </c>
      <c r="B14" s="154">
        <f>SETUP!AI8</f>
        <v>0</v>
      </c>
      <c r="C14" s="150"/>
      <c r="D14" s="147"/>
      <c r="E14" s="149">
        <f>SETUP!AJ8</f>
        <v>0</v>
      </c>
      <c r="H14" s="149"/>
      <c r="I14" s="142" t="s">
        <v>76</v>
      </c>
      <c r="J14" s="149">
        <f>SETUP!AI9</f>
        <v>0</v>
      </c>
      <c r="M14" s="150"/>
      <c r="N14" s="150"/>
      <c r="O14" s="149">
        <f>SETUP!AJ9</f>
        <v>0</v>
      </c>
      <c r="P14" s="149"/>
      <c r="S14" s="156"/>
      <c r="X14" s="142"/>
      <c r="Y14" s="142"/>
    </row>
    <row r="15" spans="1:25" s="162" customFormat="1" ht="17.25" outlineLevel="1">
      <c r="A15" s="155">
        <v>1</v>
      </c>
      <c r="B15" s="149" t="str">
        <f>SETUP!$AH$16</f>
        <v>Дармель Алена</v>
      </c>
      <c r="C15" s="150"/>
      <c r="D15" s="150"/>
      <c r="E15" s="149">
        <f>SETUP!$AI$16</f>
        <v>0</v>
      </c>
      <c r="H15" s="143"/>
      <c r="I15" s="155">
        <v>1</v>
      </c>
      <c r="J15" s="149" t="str">
        <f>SETUP!$AH$30</f>
        <v>Коблова Наталья</v>
      </c>
      <c r="M15" s="150"/>
      <c r="N15" s="150"/>
      <c r="O15" s="149">
        <f>SETUP!$AI$30</f>
        <v>0</v>
      </c>
      <c r="P15" s="149"/>
      <c r="X15" s="124"/>
      <c r="Y15" s="124"/>
    </row>
    <row r="16" spans="1:25" s="162" customFormat="1" ht="17.25" outlineLevel="1">
      <c r="A16" s="155">
        <v>2</v>
      </c>
      <c r="B16" s="149" t="str">
        <f>SETUP!$AH$17</f>
        <v>Сахарук Диана</v>
      </c>
      <c r="C16" s="148"/>
      <c r="D16" s="148"/>
      <c r="E16" s="149">
        <f>SETUP!$AI$17</f>
        <v>0</v>
      </c>
      <c r="H16" s="143"/>
      <c r="I16" s="155">
        <v>2</v>
      </c>
      <c r="J16" s="149" t="str">
        <f>SETUP!$AH$31</f>
        <v>Кудравец Виктория</v>
      </c>
      <c r="M16" s="148"/>
      <c r="N16" s="148"/>
      <c r="O16" s="149">
        <f>SETUP!$AI$31</f>
        <v>0</v>
      </c>
      <c r="P16" s="149"/>
      <c r="X16" s="124"/>
      <c r="Y16" s="124"/>
    </row>
    <row r="17" spans="1:25" s="162" customFormat="1" ht="17.25" outlineLevel="1">
      <c r="A17" s="155">
        <v>3</v>
      </c>
      <c r="B17" s="149" t="str">
        <f>SETUP!$AH$18</f>
        <v>Богина Валентина</v>
      </c>
      <c r="C17" s="148"/>
      <c r="D17" s="148"/>
      <c r="E17" s="149">
        <f>SETUP!$AI$18</f>
        <v>0</v>
      </c>
      <c r="H17" s="143"/>
      <c r="I17" s="155">
        <v>3</v>
      </c>
      <c r="J17" s="149" t="str">
        <f>SETUP!$AH$32</f>
        <v>Шишко Диана</v>
      </c>
      <c r="M17" s="148"/>
      <c r="N17" s="148"/>
      <c r="O17" s="149">
        <f>SETUP!$AI$32</f>
        <v>0</v>
      </c>
      <c r="P17" s="149"/>
      <c r="X17" s="124"/>
      <c r="Y17" s="124"/>
    </row>
    <row r="18" spans="1:25" s="162" customFormat="1" ht="17.25" outlineLevel="1">
      <c r="A18" s="155">
        <v>4</v>
      </c>
      <c r="B18" s="149" t="str">
        <f>SETUP!$AH$19</f>
        <v>Матусевич Наталья</v>
      </c>
      <c r="C18" s="148"/>
      <c r="D18" s="148"/>
      <c r="E18" s="149">
        <f>SETUP!$AI$19</f>
        <v>0</v>
      </c>
      <c r="H18" s="143"/>
      <c r="I18" s="155">
        <v>4</v>
      </c>
      <c r="J18" s="149" t="str">
        <f>SETUP!$AH$33</f>
        <v>Тарахович Анастасия</v>
      </c>
      <c r="M18" s="148"/>
      <c r="N18" s="148"/>
      <c r="O18" s="149">
        <f>SETUP!$AI$33</f>
        <v>0</v>
      </c>
      <c r="P18" s="149"/>
      <c r="X18" s="124"/>
      <c r="Y18" s="124"/>
    </row>
    <row r="19" spans="1:25" s="162" customFormat="1" ht="17.25" outlineLevel="1">
      <c r="A19" s="155">
        <v>5</v>
      </c>
      <c r="B19" s="149" t="str">
        <f>SETUP!$AH$20</f>
        <v>Шульгина Анна</v>
      </c>
      <c r="C19" s="148"/>
      <c r="D19" s="148"/>
      <c r="E19" s="149">
        <f>SETUP!$AI$20</f>
        <v>0</v>
      </c>
      <c r="H19" s="143"/>
      <c r="I19" s="155">
        <v>5</v>
      </c>
      <c r="J19" s="149" t="str">
        <f>SETUP!$AH$34</f>
        <v>Бичун Александра</v>
      </c>
      <c r="M19" s="148"/>
      <c r="N19" s="148"/>
      <c r="O19" s="149">
        <f>SETUP!$AI$34</f>
        <v>0</v>
      </c>
      <c r="P19" s="149"/>
      <c r="X19" s="124"/>
      <c r="Y19" s="124"/>
    </row>
    <row r="20" spans="1:25" s="162" customFormat="1" ht="17.25" outlineLevel="3">
      <c r="A20" s="155">
        <v>6</v>
      </c>
      <c r="B20" s="149" t="str">
        <f>SETUP!$AH$21</f>
        <v>Цыплакова Доминика</v>
      </c>
      <c r="E20" s="149">
        <f>SETUP!$AI$21</f>
        <v>0</v>
      </c>
      <c r="H20" s="123"/>
      <c r="I20" s="155">
        <v>6</v>
      </c>
      <c r="J20" s="149" t="str">
        <f>SETUP!$AH$35</f>
        <v>Сенько Людмила</v>
      </c>
      <c r="O20" s="149">
        <f>SETUP!$AI$35</f>
        <v>0</v>
      </c>
      <c r="X20" s="124"/>
      <c r="Y20" s="124"/>
    </row>
    <row r="21" spans="1:25" s="162" customFormat="1" ht="17.25" hidden="1" outlineLevel="3">
      <c r="A21" s="155">
        <v>7</v>
      </c>
      <c r="B21" s="149">
        <f>SETUP!$AH$22</f>
        <v>0</v>
      </c>
      <c r="E21" s="149">
        <f>SETUP!$AI$22</f>
        <v>0</v>
      </c>
      <c r="H21" s="123"/>
      <c r="I21" s="155">
        <v>7</v>
      </c>
      <c r="J21" s="149">
        <f>SETUP!$AH$36</f>
        <v>0</v>
      </c>
      <c r="O21" s="149">
        <f>SETUP!$AI$36</f>
        <v>0</v>
      </c>
      <c r="X21" s="124"/>
      <c r="Y21" s="124"/>
    </row>
    <row r="22" spans="1:25" s="127" customFormat="1" ht="17.25" hidden="1" collapsed="1">
      <c r="A22" s="155"/>
      <c r="B22" s="149"/>
      <c r="C22" s="162"/>
      <c r="D22" s="162"/>
      <c r="E22" s="149"/>
      <c r="H22" s="123"/>
      <c r="I22" s="155"/>
      <c r="J22" s="149"/>
      <c r="M22" s="162"/>
      <c r="N22" s="162"/>
      <c r="O22" s="149"/>
      <c r="P22" s="162"/>
      <c r="Q22" s="162"/>
      <c r="W22" s="162"/>
      <c r="X22" s="124"/>
      <c r="Y22" s="124"/>
    </row>
    <row r="23" spans="1:25" s="127" customFormat="1" ht="17.25" hidden="1">
      <c r="A23" s="155"/>
      <c r="B23" s="149"/>
      <c r="E23" s="149"/>
      <c r="H23" s="115"/>
      <c r="I23" s="155"/>
      <c r="J23" s="149"/>
      <c r="O23" s="149"/>
      <c r="P23" s="115"/>
      <c r="W23" s="162"/>
      <c r="X23" s="124"/>
      <c r="Y23" s="124"/>
    </row>
    <row r="24" spans="1:25" s="162" customFormat="1" ht="17.25" hidden="1" outlineLevel="2">
      <c r="A24" s="155"/>
      <c r="B24" s="210" t="str">
        <f>JUDGESLIST_3</f>
        <v>БРИГАДА 3</v>
      </c>
      <c r="C24" s="150"/>
      <c r="D24" s="147"/>
      <c r="E24" s="155"/>
      <c r="H24" s="149"/>
      <c r="I24" s="142"/>
      <c r="J24" s="210" t="str">
        <f>JUDGESLIST_4</f>
        <v>БРИГАДА 4</v>
      </c>
      <c r="O24" s="123"/>
      <c r="X24" s="124"/>
      <c r="Y24" s="124"/>
    </row>
    <row r="25" spans="1:25" s="162" customFormat="1" ht="17.25" hidden="1" outlineLevel="2">
      <c r="A25" s="142" t="s">
        <v>76</v>
      </c>
      <c r="B25" s="154">
        <f>SETUP!AI10</f>
        <v>0</v>
      </c>
      <c r="C25" s="150"/>
      <c r="D25" s="147"/>
      <c r="E25" s="149">
        <f>SETUP!AJ10</f>
        <v>0</v>
      </c>
      <c r="H25" s="149"/>
      <c r="I25" s="142" t="s">
        <v>76</v>
      </c>
      <c r="J25" s="149">
        <f>SETUP!AI11</f>
        <v>0</v>
      </c>
      <c r="M25" s="150"/>
      <c r="N25" s="150"/>
      <c r="O25" s="149">
        <f>SETUP!AJ11</f>
        <v>0</v>
      </c>
      <c r="P25" s="149"/>
      <c r="X25" s="124"/>
      <c r="Y25" s="124"/>
    </row>
    <row r="26" spans="1:25" s="162" customFormat="1" ht="17.25" hidden="1" outlineLevel="2">
      <c r="A26" s="155">
        <v>1</v>
      </c>
      <c r="B26" s="149">
        <f>SETUP!$AL$16</f>
        <v>0</v>
      </c>
      <c r="C26" s="150"/>
      <c r="D26" s="150"/>
      <c r="E26" s="149">
        <f>SETUP!$AM$16</f>
        <v>0</v>
      </c>
      <c r="H26" s="143"/>
      <c r="I26" s="155">
        <v>1</v>
      </c>
      <c r="J26" s="149">
        <f>SETUP!$AL$30</f>
        <v>0</v>
      </c>
      <c r="O26" s="149">
        <f>SETUP!$AM$30</f>
        <v>0</v>
      </c>
      <c r="X26" s="124"/>
      <c r="Y26" s="124"/>
    </row>
    <row r="27" spans="1:25" s="162" customFormat="1" ht="17.25" hidden="1" outlineLevel="2">
      <c r="A27" s="155">
        <v>2</v>
      </c>
      <c r="B27" s="149">
        <f>SETUP!$AL$17</f>
        <v>0</v>
      </c>
      <c r="C27" s="148"/>
      <c r="D27" s="148"/>
      <c r="E27" s="149">
        <f>SETUP!$AM$17</f>
        <v>0</v>
      </c>
      <c r="H27" s="143"/>
      <c r="I27" s="155">
        <v>2</v>
      </c>
      <c r="J27" s="149">
        <f>SETUP!$AL$31</f>
        <v>0</v>
      </c>
      <c r="M27" s="164"/>
      <c r="O27" s="149">
        <f>SETUP!$AM$31</f>
        <v>0</v>
      </c>
      <c r="X27" s="124"/>
      <c r="Y27" s="124"/>
    </row>
    <row r="28" spans="1:25" s="162" customFormat="1" ht="17.25" hidden="1" outlineLevel="2">
      <c r="A28" s="155">
        <v>3</v>
      </c>
      <c r="B28" s="149">
        <f>SETUP!$AL$18</f>
        <v>0</v>
      </c>
      <c r="C28" s="148"/>
      <c r="D28" s="148"/>
      <c r="E28" s="149">
        <f>SETUP!$AM$18</f>
        <v>0</v>
      </c>
      <c r="H28" s="143"/>
      <c r="I28" s="155">
        <v>3</v>
      </c>
      <c r="J28" s="149">
        <f>SETUP!$AL$32</f>
        <v>0</v>
      </c>
      <c r="O28" s="149">
        <f>SETUP!$AM$32</f>
        <v>0</v>
      </c>
      <c r="X28" s="124"/>
      <c r="Y28" s="124"/>
    </row>
    <row r="29" spans="1:25" s="162" customFormat="1" ht="17.25" hidden="1" outlineLevel="2">
      <c r="A29" s="155">
        <v>4</v>
      </c>
      <c r="B29" s="149">
        <f>SETUP!$AL$19</f>
        <v>0</v>
      </c>
      <c r="C29" s="148"/>
      <c r="D29" s="148"/>
      <c r="E29" s="149">
        <f>SETUP!$AM$19</f>
        <v>0</v>
      </c>
      <c r="H29" s="143"/>
      <c r="I29" s="155">
        <v>4</v>
      </c>
      <c r="J29" s="149">
        <f>SETUP!$AL$33</f>
        <v>0</v>
      </c>
      <c r="O29" s="149">
        <f>SETUP!$AM$33</f>
        <v>0</v>
      </c>
      <c r="X29" s="124"/>
      <c r="Y29" s="124"/>
    </row>
    <row r="30" spans="1:25" s="162" customFormat="1" ht="17.25" hidden="1" outlineLevel="2">
      <c r="A30" s="155">
        <v>5</v>
      </c>
      <c r="B30" s="149">
        <f>SETUP!$AL$20</f>
        <v>0</v>
      </c>
      <c r="C30" s="148"/>
      <c r="D30" s="148"/>
      <c r="E30" s="149">
        <f>SETUP!$AM$20</f>
        <v>0</v>
      </c>
      <c r="H30" s="143"/>
      <c r="I30" s="155">
        <v>5</v>
      </c>
      <c r="J30" s="149">
        <f>SETUP!$AL$34</f>
        <v>0</v>
      </c>
      <c r="O30" s="149">
        <f>SETUP!$AM$34</f>
        <v>0</v>
      </c>
      <c r="X30" s="124"/>
      <c r="Y30" s="124"/>
    </row>
    <row r="31" spans="1:25" s="162" customFormat="1" ht="17.25" hidden="1" outlineLevel="3">
      <c r="A31" s="155">
        <v>6</v>
      </c>
      <c r="B31" s="149">
        <f>SETUP!$AL$21</f>
        <v>0</v>
      </c>
      <c r="E31" s="149">
        <f>SETUP!$AM$21</f>
        <v>0</v>
      </c>
      <c r="H31" s="123"/>
      <c r="I31" s="155">
        <v>6</v>
      </c>
      <c r="J31" s="149">
        <f>SETUP!$AL$35</f>
        <v>0</v>
      </c>
      <c r="O31" s="149">
        <f>SETUP!$AM$35</f>
        <v>0</v>
      </c>
      <c r="X31" s="124"/>
      <c r="Y31" s="124"/>
    </row>
    <row r="32" spans="1:25" s="162" customFormat="1" ht="17.25" hidden="1" outlineLevel="3">
      <c r="A32" s="155">
        <v>7</v>
      </c>
      <c r="B32" s="149">
        <f>SETUP!$AL$22</f>
        <v>0</v>
      </c>
      <c r="E32" s="149">
        <f>SETUP!$AM$22</f>
        <v>0</v>
      </c>
      <c r="H32" s="123"/>
      <c r="I32" s="155">
        <v>7</v>
      </c>
      <c r="J32" s="149">
        <f>SETUP!$AL$36</f>
        <v>0</v>
      </c>
      <c r="O32" s="149">
        <f>SETUP!$AM$36</f>
        <v>0</v>
      </c>
      <c r="X32" s="124"/>
      <c r="Y32" s="124"/>
    </row>
    <row r="33" spans="1:25" s="127" customFormat="1" ht="17.25" hidden="1">
      <c r="A33" s="155">
        <v>8</v>
      </c>
      <c r="B33" s="149">
        <f>SETUP!$AL$23</f>
        <v>0</v>
      </c>
      <c r="C33" s="162"/>
      <c r="D33" s="162"/>
      <c r="E33" s="149">
        <f>SETUP!$AM$23</f>
        <v>0</v>
      </c>
      <c r="H33" s="115"/>
      <c r="I33" s="155">
        <v>8</v>
      </c>
      <c r="J33" s="149">
        <f>SETUP!$AL$37</f>
        <v>0</v>
      </c>
      <c r="M33" s="162"/>
      <c r="N33" s="162"/>
      <c r="O33" s="149">
        <f>SETUP!$AM$37</f>
        <v>0</v>
      </c>
      <c r="P33" s="162"/>
      <c r="Q33" s="162"/>
      <c r="W33" s="162"/>
      <c r="X33" s="124"/>
      <c r="Y33" s="124"/>
    </row>
    <row r="34" spans="1:25" s="127" customFormat="1" ht="17.25" hidden="1">
      <c r="A34" s="155">
        <v>9</v>
      </c>
      <c r="B34" s="149">
        <f>SETUP!$AL$24</f>
        <v>0</v>
      </c>
      <c r="E34" s="149">
        <f>SETUP!$AM$24</f>
        <v>0</v>
      </c>
      <c r="H34" s="115"/>
      <c r="I34" s="155">
        <v>9</v>
      </c>
      <c r="J34" s="149">
        <f>SETUP!$AL$38</f>
        <v>0</v>
      </c>
      <c r="O34" s="149">
        <f>SETUP!$AM$38</f>
        <v>0</v>
      </c>
      <c r="P34" s="115"/>
      <c r="W34" s="162"/>
      <c r="X34" s="124"/>
      <c r="Y34" s="124"/>
    </row>
    <row r="35" spans="1:25" s="127" customFormat="1" ht="17.25" hidden="1">
      <c r="A35" s="155"/>
      <c r="B35" s="149"/>
      <c r="E35" s="149"/>
      <c r="H35" s="115"/>
      <c r="I35" s="155"/>
      <c r="J35" s="149"/>
      <c r="O35" s="149"/>
      <c r="P35" s="115"/>
      <c r="W35" s="162"/>
      <c r="X35" s="124"/>
      <c r="Y35" s="124"/>
    </row>
    <row r="36" spans="1:25" s="127" customFormat="1" ht="17.25">
      <c r="A36" s="125"/>
      <c r="B36" s="165"/>
      <c r="H36" s="115"/>
      <c r="P36" s="115"/>
      <c r="W36" s="162"/>
      <c r="X36" s="124"/>
      <c r="Y36" s="124"/>
    </row>
    <row r="37" spans="1:25" ht="23.25" customHeight="1">
      <c r="A37" s="167"/>
      <c r="B37" s="173" t="s">
        <v>56</v>
      </c>
      <c r="D37" s="167" t="str">
        <f>CONCATENATE(FIGS_GROUP_NAME," (",FIGS_GROUP,")")</f>
        <v> (1)</v>
      </c>
      <c r="H37" s="167"/>
      <c r="I37" s="174" t="s">
        <v>46</v>
      </c>
      <c r="J37" s="174" t="s">
        <v>47</v>
      </c>
      <c r="K37" s="174" t="s">
        <v>6</v>
      </c>
      <c r="P37" s="167"/>
      <c r="S37" s="167"/>
      <c r="T37" s="167"/>
      <c r="V37" s="167"/>
      <c r="W37" s="167"/>
      <c r="X37" s="167"/>
      <c r="Y37" s="167"/>
    </row>
    <row r="38" spans="1:25" ht="17.25">
      <c r="A38" s="167"/>
      <c r="B38" s="168" t="str">
        <f>FIGID1</f>
        <v>308i</v>
      </c>
      <c r="C38" s="168" t="str">
        <f>FIGNAME1</f>
        <v>Барракуда шпагат винт вверх</v>
      </c>
      <c r="H38" s="167"/>
      <c r="I38" s="175">
        <f>FIGDD1</f>
        <v>3.3</v>
      </c>
      <c r="J38" s="126">
        <f>IF(NOT(ISBLANK(FIGPAN1)),FIGPAN1,"")</f>
        <v>1</v>
      </c>
      <c r="K38" s="126">
        <f>IF(NOT(ISBLANK(FIGSN1)),FIGSN1,"")</f>
        <v>1</v>
      </c>
      <c r="P38" s="167"/>
      <c r="S38" s="167"/>
      <c r="T38" s="167"/>
      <c r="V38" s="167"/>
      <c r="W38" s="167"/>
      <c r="X38" s="167"/>
      <c r="Y38" s="167"/>
    </row>
    <row r="39" spans="1:25" s="127" customFormat="1" ht="17.25">
      <c r="A39" s="125"/>
      <c r="B39" s="165"/>
      <c r="C39" s="168">
        <f>IF(NOT(ISBLANK(FIGNAME1_2)),CONCATENATE("(",FIGNAME1_2,")"),"")</f>
      </c>
      <c r="H39" s="115"/>
      <c r="P39" s="115"/>
      <c r="W39" s="162"/>
      <c r="X39" s="124"/>
      <c r="Y39" s="124"/>
    </row>
    <row r="40" spans="1:25" ht="17.25">
      <c r="A40" s="167"/>
      <c r="B40" s="168" t="str">
        <f>FIGID2</f>
        <v>355g</v>
      </c>
      <c r="C40" s="168" t="str">
        <f>FIGNAME2</f>
        <v>Тюмлер вращение винт</v>
      </c>
      <c r="H40" s="167"/>
      <c r="I40" s="175">
        <f>FIGDD2</f>
        <v>2.5</v>
      </c>
      <c r="J40" s="126">
        <f>IF(NOT(ISBLANK(FIGPAN2)),FIGPAN2,"")</f>
        <v>2</v>
      </c>
      <c r="K40" s="126">
        <f>IF(NOT(ISBLANK(FIGSN2)),FIGSN2,"")</f>
        <v>13</v>
      </c>
      <c r="P40" s="167"/>
      <c r="S40" s="167"/>
      <c r="T40" s="167"/>
      <c r="V40" s="167"/>
      <c r="W40" s="167"/>
      <c r="X40" s="167"/>
      <c r="Y40" s="167"/>
    </row>
    <row r="41" spans="1:25" s="127" customFormat="1" ht="17.25">
      <c r="A41" s="125"/>
      <c r="B41" s="165"/>
      <c r="C41" s="168">
        <f>IF(NOT(ISBLANK(FIGNAME2_2)),CONCATENATE("(",FIGNAME2_2,")"),"")</f>
      </c>
      <c r="H41" s="115"/>
      <c r="P41" s="115"/>
      <c r="W41" s="162"/>
      <c r="X41" s="124"/>
      <c r="Y41" s="124"/>
    </row>
    <row r="42" spans="1:25" ht="17.25">
      <c r="A42" s="167"/>
      <c r="B42" s="168">
        <f>FIGID3</f>
        <v>364</v>
      </c>
      <c r="C42" s="168" t="str">
        <f>FIGNAME3</f>
        <v>Вихрь</v>
      </c>
      <c r="H42" s="167"/>
      <c r="I42" s="175">
        <f>FIGDD3</f>
        <v>2.7</v>
      </c>
      <c r="J42" s="126">
        <f>IF(NOT(ISBLANK(FIGPAN3)),FIGPAN3,"")</f>
        <v>1</v>
      </c>
      <c r="K42" s="126">
        <f>IF(NOT(ISBLANK(FIGSN3)),FIGSN3,"")</f>
        <v>7</v>
      </c>
      <c r="P42" s="167"/>
      <c r="S42" s="167"/>
      <c r="T42" s="167"/>
      <c r="V42" s="167"/>
      <c r="W42" s="167"/>
      <c r="X42" s="167"/>
      <c r="Y42" s="167"/>
    </row>
    <row r="43" spans="1:25" s="127" customFormat="1" ht="17.25">
      <c r="A43" s="125"/>
      <c r="B43" s="165"/>
      <c r="C43" s="168">
        <f>IF(NOT(ISBLANK(FIGNAME3_2)),CONCATENATE("(",FIGNAME3_2,")"),"")</f>
      </c>
      <c r="H43" s="115"/>
      <c r="P43" s="115"/>
      <c r="W43" s="162"/>
      <c r="X43" s="124"/>
      <c r="Y43" s="124"/>
    </row>
    <row r="44" spans="1:25" ht="17.25">
      <c r="A44" s="167"/>
      <c r="B44" s="168">
        <f>FIGID4</f>
        <v>343</v>
      </c>
      <c r="C44" s="168" t="str">
        <f>FIGNAME4</f>
        <v>Бабочка</v>
      </c>
      <c r="H44" s="167"/>
      <c r="I44" s="176">
        <f>FIGDD4</f>
        <v>2.5</v>
      </c>
      <c r="J44" s="126">
        <f>IF(NOT(ISBLANK(FIGPAN4)),FIGPAN4,"")</f>
        <v>2</v>
      </c>
      <c r="K44" s="126">
        <f>IF(NOT(ISBLANK(FIGSN4)),FIGSN4,"")</f>
        <v>19</v>
      </c>
      <c r="P44" s="167"/>
      <c r="S44" s="167"/>
      <c r="T44" s="167"/>
      <c r="V44" s="167"/>
      <c r="W44" s="167"/>
      <c r="X44" s="167"/>
      <c r="Y44" s="167"/>
    </row>
    <row r="45" spans="1:25" ht="18" thickBot="1">
      <c r="A45" s="167"/>
      <c r="B45" s="167"/>
      <c r="C45" s="168">
        <f>IF(NOT(ISBLANK(FIGNAME4_2)),CONCATENATE("(",FIGNAME4_2,")"),"")</f>
      </c>
      <c r="H45" s="167"/>
      <c r="I45" s="177"/>
      <c r="P45" s="167"/>
      <c r="S45" s="167"/>
      <c r="T45" s="167"/>
      <c r="V45" s="167"/>
      <c r="W45" s="167"/>
      <c r="X45" s="167"/>
      <c r="Y45" s="167"/>
    </row>
    <row r="46" spans="1:25" ht="17.25">
      <c r="A46" s="167"/>
      <c r="B46" s="167"/>
      <c r="H46" s="167"/>
      <c r="I46" s="178">
        <f>FIGSDD</f>
        <v>11</v>
      </c>
      <c r="P46" s="167"/>
      <c r="S46" s="167"/>
      <c r="T46" s="167"/>
      <c r="V46" s="167"/>
      <c r="W46" s="167"/>
      <c r="X46" s="167"/>
      <c r="Y46" s="167"/>
    </row>
    <row r="47" spans="1:25" ht="17.25" hidden="1">
      <c r="A47" s="167"/>
      <c r="B47" s="167"/>
      <c r="H47" s="167"/>
      <c r="I47" s="175"/>
      <c r="P47" s="167"/>
      <c r="S47" s="167"/>
      <c r="T47" s="167"/>
      <c r="V47" s="167"/>
      <c r="W47" s="167"/>
      <c r="X47" s="167"/>
      <c r="Y47" s="167"/>
    </row>
    <row r="48" spans="1:25" ht="17.25" hidden="1">
      <c r="A48" s="167"/>
      <c r="B48" s="167"/>
      <c r="H48" s="167"/>
      <c r="I48" s="175"/>
      <c r="P48" s="167"/>
      <c r="S48" s="167"/>
      <c r="T48" s="167"/>
      <c r="V48" s="167"/>
      <c r="W48" s="167"/>
      <c r="X48" s="167"/>
      <c r="Y48" s="167"/>
    </row>
    <row r="49" spans="1:25" ht="17.25" hidden="1">
      <c r="A49" s="167"/>
      <c r="B49" s="167"/>
      <c r="H49" s="167"/>
      <c r="I49" s="175"/>
      <c r="P49" s="167"/>
      <c r="S49" s="167"/>
      <c r="T49" s="167"/>
      <c r="V49" s="167"/>
      <c r="W49" s="167"/>
      <c r="X49" s="167"/>
      <c r="Y49" s="167"/>
    </row>
    <row r="50" spans="1:25" s="127" customFormat="1" ht="17.25" hidden="1">
      <c r="A50" s="125"/>
      <c r="B50" s="165"/>
      <c r="H50" s="115"/>
      <c r="P50" s="115"/>
      <c r="W50" s="162"/>
      <c r="X50" s="124"/>
      <c r="Y50" s="124"/>
    </row>
    <row r="51" spans="1:25" ht="17.25">
      <c r="A51" s="167"/>
      <c r="B51" s="167"/>
      <c r="H51" s="167"/>
      <c r="P51" s="167"/>
      <c r="S51" s="167"/>
      <c r="T51" s="167"/>
      <c r="V51" s="167"/>
      <c r="W51" s="167"/>
      <c r="X51" s="167"/>
      <c r="Y51" s="167"/>
    </row>
    <row r="52" spans="1:40" s="185" customFormat="1" ht="17.25">
      <c r="A52" s="179"/>
      <c r="B52" s="180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211" t="s">
        <v>9</v>
      </c>
      <c r="U52" s="181" t="s">
        <v>10</v>
      </c>
      <c r="V52" s="181" t="s">
        <v>10</v>
      </c>
      <c r="W52" s="182"/>
      <c r="X52" s="183"/>
      <c r="Y52" s="183"/>
      <c r="AB52" s="184"/>
      <c r="AC52" s="184"/>
      <c r="AD52" s="184"/>
      <c r="AE52" s="184"/>
      <c r="AF52" s="89"/>
      <c r="AG52" s="184"/>
      <c r="AH52" s="184"/>
      <c r="AI52" s="184"/>
      <c r="AJ52" s="184"/>
      <c r="AK52" s="184"/>
      <c r="AL52" s="184"/>
      <c r="AM52" s="184"/>
      <c r="AN52" s="184"/>
    </row>
    <row r="53" spans="1:40" s="185" customFormat="1" ht="18" thickBot="1">
      <c r="A53" s="221" t="s">
        <v>5</v>
      </c>
      <c r="B53" s="187" t="s">
        <v>6</v>
      </c>
      <c r="C53" s="188" t="s">
        <v>33</v>
      </c>
      <c r="D53" s="188"/>
      <c r="E53" s="188"/>
      <c r="F53" s="188"/>
      <c r="G53" s="186" t="s">
        <v>7</v>
      </c>
      <c r="H53" s="186" t="s">
        <v>120</v>
      </c>
      <c r="I53" s="189" t="s">
        <v>32</v>
      </c>
      <c r="J53" s="189"/>
      <c r="K53" s="189"/>
      <c r="L53" s="189"/>
      <c r="M53" s="189"/>
      <c r="N53" s="190"/>
      <c r="O53" s="258" t="s">
        <v>7</v>
      </c>
      <c r="P53" s="186" t="s">
        <v>120</v>
      </c>
      <c r="Q53" s="191"/>
      <c r="R53" s="190"/>
      <c r="S53" s="190"/>
      <c r="T53" s="212"/>
      <c r="U53" s="192">
        <v>1</v>
      </c>
      <c r="V53" s="192">
        <f>FIGS_PART</f>
        <v>1</v>
      </c>
      <c r="W53" s="193" t="s">
        <v>15</v>
      </c>
      <c r="X53" s="194" t="s">
        <v>16</v>
      </c>
      <c r="Y53" s="194" t="s">
        <v>12</v>
      </c>
      <c r="AB53" s="184"/>
      <c r="AC53" s="184"/>
      <c r="AD53" s="184"/>
      <c r="AE53" s="184"/>
      <c r="AF53" s="103" t="s">
        <v>27</v>
      </c>
      <c r="AG53" s="184"/>
      <c r="AH53" s="184"/>
      <c r="AI53" s="184"/>
      <c r="AJ53" s="184"/>
      <c r="AK53" s="184"/>
      <c r="AL53" s="184"/>
      <c r="AM53" s="184"/>
      <c r="AN53" s="184"/>
    </row>
    <row r="54" spans="1:40" s="201" customFormat="1" ht="18" thickTop="1">
      <c r="A54" s="195"/>
      <c r="B54" s="196"/>
      <c r="C54" s="197"/>
      <c r="D54" s="197"/>
      <c r="E54" s="197"/>
      <c r="F54" s="197"/>
      <c r="G54" s="197"/>
      <c r="H54" s="197"/>
      <c r="I54" s="198"/>
      <c r="J54" s="198"/>
      <c r="K54" s="198"/>
      <c r="L54" s="199"/>
      <c r="M54" s="200"/>
      <c r="N54" s="200"/>
      <c r="O54" s="200"/>
      <c r="P54" s="200"/>
      <c r="Q54" s="200"/>
      <c r="R54" s="200"/>
      <c r="S54" s="200"/>
      <c r="T54" s="213"/>
      <c r="U54" s="200"/>
      <c r="V54" s="200"/>
      <c r="W54" s="203"/>
      <c r="X54" s="204"/>
      <c r="Y54" s="204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</row>
    <row r="55" spans="1:40" s="115" customFormat="1" ht="17.25" customHeight="1">
      <c r="A55" s="263"/>
      <c r="B55" s="124">
        <v>1</v>
      </c>
      <c r="C55" s="122" t="s">
        <v>104</v>
      </c>
      <c r="E55" s="118"/>
      <c r="G55" s="255" t="s">
        <v>108</v>
      </c>
      <c r="H55" s="257"/>
      <c r="I55" s="108" t="s">
        <v>118</v>
      </c>
      <c r="K55" s="118"/>
      <c r="M55" s="118"/>
      <c r="N55" s="116"/>
      <c r="P55" s="118"/>
      <c r="Q55" s="119"/>
      <c r="S55" s="222">
        <f>SUM(S56:S59)</f>
        <v>88.7025</v>
      </c>
      <c r="T55" s="209"/>
      <c r="U55" s="223">
        <f>ROUND(((SUM(S56:S59))/FIGSDD)*10,4)+SUM(T56:T59)</f>
        <v>80.6386</v>
      </c>
      <c r="V55" s="223">
        <f>ROUND(U55*FIGS_PART,4)</f>
        <v>80.6386</v>
      </c>
      <c r="W55" s="278">
        <f>U55</f>
        <v>80.6386</v>
      </c>
      <c r="X55" s="259">
        <f>[1]!sn_val(B55)</f>
        <v>1</v>
      </c>
      <c r="Y55" s="123">
        <v>2</v>
      </c>
      <c r="AC55" s="168"/>
      <c r="AF55" s="125"/>
      <c r="AK55" s="270">
        <f>S56</f>
        <v>28.38</v>
      </c>
      <c r="AL55" s="270">
        <f>S57</f>
        <v>19.125</v>
      </c>
      <c r="AM55" s="270">
        <f>S58</f>
        <v>22.0725</v>
      </c>
      <c r="AN55" s="270">
        <f>S59</f>
        <v>19.125</v>
      </c>
    </row>
    <row r="56" spans="1:32" s="115" customFormat="1" ht="17.25" customHeight="1">
      <c r="A56" s="267"/>
      <c r="B56" s="268"/>
      <c r="C56" s="207"/>
      <c r="D56" s="207"/>
      <c r="E56" s="207"/>
      <c r="F56" s="207"/>
      <c r="G56" s="207"/>
      <c r="H56" s="205" t="s">
        <v>77</v>
      </c>
      <c r="I56" s="266">
        <v>8.6</v>
      </c>
      <c r="J56" s="266">
        <v>8.7</v>
      </c>
      <c r="K56" s="266">
        <v>8.8</v>
      </c>
      <c r="L56" s="266">
        <v>8</v>
      </c>
      <c r="M56" s="266">
        <v>8.3</v>
      </c>
      <c r="N56" s="266">
        <v>8.8</v>
      </c>
      <c r="O56" s="266"/>
      <c r="P56" s="266"/>
      <c r="Q56" s="266"/>
      <c r="R56" s="206"/>
      <c r="S56" s="222">
        <f>ROUND((SUM(I56:O56,-(MAX(I56:O56)),-(MIN(I56:O56)))/(JUDGES_COUNT-2))*FIGDD1,4)</f>
        <v>28.38</v>
      </c>
      <c r="T56" s="209"/>
      <c r="V56" s="274"/>
      <c r="W56" s="261">
        <f>W55</f>
        <v>80.6386</v>
      </c>
      <c r="X56" s="259">
        <f>X55</f>
        <v>1</v>
      </c>
      <c r="Y56" s="123"/>
      <c r="AC56" s="168"/>
      <c r="AF56" s="125"/>
    </row>
    <row r="57" spans="1:32" s="115" customFormat="1" ht="17.25" customHeight="1">
      <c r="A57" s="269"/>
      <c r="B57" s="233"/>
      <c r="C57" s="207"/>
      <c r="D57" s="207"/>
      <c r="E57" s="207"/>
      <c r="F57" s="207"/>
      <c r="G57" s="207"/>
      <c r="H57" s="205" t="s">
        <v>78</v>
      </c>
      <c r="I57" s="266">
        <v>7.7</v>
      </c>
      <c r="J57" s="266">
        <v>7.7</v>
      </c>
      <c r="K57" s="266">
        <v>7.6</v>
      </c>
      <c r="L57" s="266">
        <v>7.7</v>
      </c>
      <c r="M57" s="266">
        <v>7.6</v>
      </c>
      <c r="N57" s="266">
        <v>7.6</v>
      </c>
      <c r="O57" s="266"/>
      <c r="P57" s="266"/>
      <c r="Q57" s="266"/>
      <c r="R57" s="206"/>
      <c r="S57" s="222">
        <f>ROUND((SUM(I57:O57,-(MAX(I57:O57)),-(MIN(I57:O57)))/(JUDGES_COUNT-2))*FIGDD2,4)</f>
        <v>19.125</v>
      </c>
      <c r="T57" s="209"/>
      <c r="V57" s="274"/>
      <c r="W57" s="261">
        <f>W55</f>
        <v>80.6386</v>
      </c>
      <c r="X57" s="259">
        <f>X55</f>
        <v>1</v>
      </c>
      <c r="Y57" s="123"/>
      <c r="AC57" s="168"/>
      <c r="AF57" s="125"/>
    </row>
    <row r="58" spans="1:32" s="115" customFormat="1" ht="17.25" customHeight="1">
      <c r="A58" s="267"/>
      <c r="B58" s="268"/>
      <c r="C58" s="207"/>
      <c r="D58" s="207"/>
      <c r="E58" s="207"/>
      <c r="F58" s="207"/>
      <c r="G58" s="207"/>
      <c r="H58" s="205" t="s">
        <v>79</v>
      </c>
      <c r="I58" s="266">
        <v>8.2</v>
      </c>
      <c r="J58" s="266">
        <v>8.7</v>
      </c>
      <c r="K58" s="266">
        <v>7.8</v>
      </c>
      <c r="L58" s="266">
        <v>8.1</v>
      </c>
      <c r="M58" s="266">
        <v>8</v>
      </c>
      <c r="N58" s="266">
        <v>8.4</v>
      </c>
      <c r="O58" s="266"/>
      <c r="P58" s="266"/>
      <c r="Q58" s="266"/>
      <c r="R58" s="206"/>
      <c r="S58" s="222">
        <f>ROUND((SUM(I58:O58,-(MAX(I58:O58)),-(MIN(I58:O58)))/(JUDGES_COUNT-2))*FIGDD3,4)</f>
        <v>22.0725</v>
      </c>
      <c r="T58" s="209"/>
      <c r="V58" s="274"/>
      <c r="W58" s="261">
        <f>W55</f>
        <v>80.6386</v>
      </c>
      <c r="X58" s="259">
        <f>X55</f>
        <v>1</v>
      </c>
      <c r="Y58" s="123"/>
      <c r="AC58" s="168"/>
      <c r="AF58" s="125"/>
    </row>
    <row r="59" spans="1:32" s="115" customFormat="1" ht="17.25" customHeight="1">
      <c r="A59" s="267"/>
      <c r="B59" s="268"/>
      <c r="C59" s="207"/>
      <c r="D59" s="207"/>
      <c r="E59" s="207"/>
      <c r="F59" s="207"/>
      <c r="G59" s="207"/>
      <c r="H59" s="205" t="s">
        <v>80</v>
      </c>
      <c r="I59" s="266">
        <v>7.8</v>
      </c>
      <c r="J59" s="266">
        <v>8</v>
      </c>
      <c r="K59" s="266">
        <v>7.6</v>
      </c>
      <c r="L59" s="266">
        <v>7.6</v>
      </c>
      <c r="M59" s="266">
        <v>7.6</v>
      </c>
      <c r="N59" s="266">
        <v>7.6</v>
      </c>
      <c r="O59" s="266"/>
      <c r="P59" s="266"/>
      <c r="Q59" s="266"/>
      <c r="R59" s="207"/>
      <c r="S59" s="222">
        <f>ROUND((SUM(I59:O59,-(MAX(I59:O59)),-(MIN(I59:O59)))/(JUDGES_COUNT-2))*FIGDD4,4)</f>
        <v>19.125</v>
      </c>
      <c r="T59" s="209"/>
      <c r="V59" s="274"/>
      <c r="W59" s="261">
        <f>W55</f>
        <v>80.6386</v>
      </c>
      <c r="X59" s="259">
        <f>X55</f>
        <v>1</v>
      </c>
      <c r="Y59" s="123"/>
      <c r="AC59" s="168"/>
      <c r="AF59" s="125"/>
    </row>
    <row r="60" spans="1:32" s="115" customFormat="1" ht="17.25" customHeight="1">
      <c r="A60" s="263"/>
      <c r="B60" s="124"/>
      <c r="C60" s="122"/>
      <c r="E60" s="118"/>
      <c r="G60" s="255"/>
      <c r="H60" s="257"/>
      <c r="I60" s="108"/>
      <c r="K60" s="118"/>
      <c r="M60" s="118"/>
      <c r="N60" s="116"/>
      <c r="P60" s="118"/>
      <c r="Q60" s="119"/>
      <c r="V60" s="274"/>
      <c r="W60" s="261">
        <f>W55</f>
        <v>80.6386</v>
      </c>
      <c r="X60" s="259">
        <f>X55</f>
        <v>1</v>
      </c>
      <c r="Y60" s="123"/>
      <c r="AC60" s="168"/>
      <c r="AF60" s="125"/>
    </row>
    <row r="61" spans="1:40" s="115" customFormat="1" ht="17.25" customHeight="1">
      <c r="A61" s="263"/>
      <c r="B61" s="124">
        <v>2</v>
      </c>
      <c r="C61" s="122" t="s">
        <v>86</v>
      </c>
      <c r="E61" s="118"/>
      <c r="G61" s="255" t="s">
        <v>109</v>
      </c>
      <c r="H61" s="257"/>
      <c r="I61" s="108" t="s">
        <v>115</v>
      </c>
      <c r="J61" s="118"/>
      <c r="N61" s="125"/>
      <c r="Q61" s="130"/>
      <c r="S61" s="222">
        <f>SUM(S62:S65)</f>
        <v>68.17999999999999</v>
      </c>
      <c r="T61" s="209"/>
      <c r="U61" s="223">
        <f>ROUND(((SUM(S62:S65))/FIGSDD)*10,4)+SUM(T62:T65)</f>
        <v>61.9818</v>
      </c>
      <c r="V61" s="223">
        <f>ROUND(U61*FIGS_PART,4)</f>
        <v>61.9818</v>
      </c>
      <c r="W61" s="278">
        <f>U61</f>
        <v>61.9818</v>
      </c>
      <c r="X61" s="259">
        <f>[1]!sn_val(B61)</f>
        <v>2</v>
      </c>
      <c r="Y61" s="123">
        <v>14</v>
      </c>
      <c r="AC61" s="168"/>
      <c r="AF61" s="125"/>
      <c r="AK61" s="270">
        <f>S62</f>
        <v>23.6775</v>
      </c>
      <c r="AL61" s="270">
        <f>S63</f>
        <v>17</v>
      </c>
      <c r="AM61" s="270">
        <f>S64</f>
        <v>11.0025</v>
      </c>
      <c r="AN61" s="270">
        <f>S65</f>
        <v>16.5</v>
      </c>
    </row>
    <row r="62" spans="1:32" s="115" customFormat="1" ht="17.25" customHeight="1">
      <c r="A62" s="267"/>
      <c r="B62" s="268"/>
      <c r="C62" s="207"/>
      <c r="D62" s="207"/>
      <c r="E62" s="207"/>
      <c r="F62" s="207"/>
      <c r="G62" s="207"/>
      <c r="H62" s="205" t="s">
        <v>77</v>
      </c>
      <c r="I62" s="266">
        <v>7.2</v>
      </c>
      <c r="J62" s="266">
        <v>7.2</v>
      </c>
      <c r="K62" s="266">
        <v>7.3</v>
      </c>
      <c r="L62" s="266">
        <v>7</v>
      </c>
      <c r="M62" s="266">
        <v>6.9</v>
      </c>
      <c r="N62" s="266">
        <v>7.5</v>
      </c>
      <c r="O62" s="266"/>
      <c r="P62" s="266"/>
      <c r="Q62" s="266"/>
      <c r="R62" s="206"/>
      <c r="S62" s="222">
        <f>ROUND((SUM(I62:O62,-(MAX(I62:O62)),-(MIN(I62:O62)))/(JUDGES_COUNT-2))*FIGDD1,4)</f>
        <v>23.6775</v>
      </c>
      <c r="T62" s="209"/>
      <c r="V62" s="274"/>
      <c r="W62" s="261">
        <f>W61</f>
        <v>61.9818</v>
      </c>
      <c r="X62" s="259">
        <f>X61</f>
        <v>2</v>
      </c>
      <c r="Y62" s="123"/>
      <c r="AC62" s="168"/>
      <c r="AF62" s="125"/>
    </row>
    <row r="63" spans="1:32" s="115" customFormat="1" ht="17.25" customHeight="1">
      <c r="A63" s="269"/>
      <c r="B63" s="233"/>
      <c r="C63" s="207"/>
      <c r="D63" s="207"/>
      <c r="E63" s="207"/>
      <c r="F63" s="207"/>
      <c r="G63" s="207"/>
      <c r="H63" s="205" t="s">
        <v>78</v>
      </c>
      <c r="I63" s="266">
        <v>7</v>
      </c>
      <c r="J63" s="266">
        <v>6.8</v>
      </c>
      <c r="K63" s="266">
        <v>6.8</v>
      </c>
      <c r="L63" s="266">
        <v>6.9</v>
      </c>
      <c r="M63" s="266">
        <v>6.7</v>
      </c>
      <c r="N63" s="266">
        <v>6</v>
      </c>
      <c r="O63" s="266"/>
      <c r="P63" s="266"/>
      <c r="Q63" s="266"/>
      <c r="R63" s="206"/>
      <c r="S63" s="222">
        <f>ROUND((SUM(I63:O63,-(MAX(I63:O63)),-(MIN(I63:O63)))/(JUDGES_COUNT-2))*FIGDD2,4)</f>
        <v>17</v>
      </c>
      <c r="T63" s="209"/>
      <c r="V63" s="274"/>
      <c r="W63" s="261">
        <f>W61</f>
        <v>61.9818</v>
      </c>
      <c r="X63" s="259">
        <f>X61</f>
        <v>2</v>
      </c>
      <c r="Y63" s="123"/>
      <c r="AC63" s="168"/>
      <c r="AF63" s="125"/>
    </row>
    <row r="64" spans="1:32" s="115" customFormat="1" ht="17.25" customHeight="1">
      <c r="A64" s="267"/>
      <c r="B64" s="268"/>
      <c r="C64" s="207"/>
      <c r="D64" s="207"/>
      <c r="E64" s="207"/>
      <c r="F64" s="207"/>
      <c r="G64" s="207"/>
      <c r="H64" s="205" t="s">
        <v>79</v>
      </c>
      <c r="I64" s="266">
        <v>4.2</v>
      </c>
      <c r="J64" s="266">
        <v>4</v>
      </c>
      <c r="K64" s="266">
        <v>5</v>
      </c>
      <c r="L64" s="266">
        <v>4.1</v>
      </c>
      <c r="M64" s="266">
        <v>4</v>
      </c>
      <c r="N64" s="266">
        <v>3.9</v>
      </c>
      <c r="O64" s="266"/>
      <c r="P64" s="266"/>
      <c r="Q64" s="266"/>
      <c r="R64" s="206"/>
      <c r="S64" s="222">
        <f>ROUND((SUM(I64:O64,-(MAX(I64:O64)),-(MIN(I64:O64)))/(JUDGES_COUNT-2))*FIGDD3,4)</f>
        <v>11.0025</v>
      </c>
      <c r="T64" s="209"/>
      <c r="V64" s="274"/>
      <c r="W64" s="261">
        <f>W61</f>
        <v>61.9818</v>
      </c>
      <c r="X64" s="259">
        <f>X61</f>
        <v>2</v>
      </c>
      <c r="Y64" s="123"/>
      <c r="AC64" s="168"/>
      <c r="AF64" s="125"/>
    </row>
    <row r="65" spans="1:32" s="115" customFormat="1" ht="17.25" customHeight="1">
      <c r="A65" s="267"/>
      <c r="B65" s="268"/>
      <c r="C65" s="207"/>
      <c r="D65" s="207"/>
      <c r="E65" s="207"/>
      <c r="F65" s="207"/>
      <c r="G65" s="207"/>
      <c r="H65" s="205" t="s">
        <v>80</v>
      </c>
      <c r="I65" s="266">
        <v>7</v>
      </c>
      <c r="J65" s="266">
        <v>6.8</v>
      </c>
      <c r="K65" s="266">
        <v>6.4</v>
      </c>
      <c r="L65" s="266">
        <v>6.5</v>
      </c>
      <c r="M65" s="266">
        <v>6.7</v>
      </c>
      <c r="N65" s="266">
        <v>6.3</v>
      </c>
      <c r="O65" s="266"/>
      <c r="P65" s="266"/>
      <c r="Q65" s="266"/>
      <c r="R65" s="207"/>
      <c r="S65" s="222">
        <f>ROUND((SUM(I65:O65,-(MAX(I65:O65)),-(MIN(I65:O65)))/(JUDGES_COUNT-2))*FIGDD4,4)</f>
        <v>16.5</v>
      </c>
      <c r="T65" s="209"/>
      <c r="V65" s="274"/>
      <c r="W65" s="261">
        <f>W61</f>
        <v>61.9818</v>
      </c>
      <c r="X65" s="259">
        <f>X61</f>
        <v>2</v>
      </c>
      <c r="Y65" s="123"/>
      <c r="AC65" s="168"/>
      <c r="AF65" s="125"/>
    </row>
    <row r="66" spans="1:32" s="115" customFormat="1" ht="17.25" customHeight="1">
      <c r="A66" s="263"/>
      <c r="B66" s="124"/>
      <c r="C66" s="122"/>
      <c r="E66" s="118"/>
      <c r="G66" s="255"/>
      <c r="H66" s="257"/>
      <c r="I66" s="108"/>
      <c r="J66" s="118"/>
      <c r="N66" s="125"/>
      <c r="Q66" s="130"/>
      <c r="V66" s="274"/>
      <c r="W66" s="261">
        <f>W61</f>
        <v>61.9818</v>
      </c>
      <c r="X66" s="259">
        <f>X61</f>
        <v>2</v>
      </c>
      <c r="Y66" s="123"/>
      <c r="AC66" s="168"/>
      <c r="AF66" s="125"/>
    </row>
    <row r="67" spans="1:42" s="115" customFormat="1" ht="17.25" customHeight="1">
      <c r="A67" s="265"/>
      <c r="B67" s="117">
        <v>3</v>
      </c>
      <c r="C67" s="122" t="s">
        <v>98</v>
      </c>
      <c r="E67" s="118"/>
      <c r="G67" s="255" t="s">
        <v>111</v>
      </c>
      <c r="H67" s="257"/>
      <c r="I67" s="108" t="s">
        <v>116</v>
      </c>
      <c r="K67" s="118"/>
      <c r="M67" s="118"/>
      <c r="N67" s="116"/>
      <c r="P67" s="118"/>
      <c r="Q67" s="119"/>
      <c r="R67" s="120"/>
      <c r="S67" s="222">
        <f>SUM(S68:S71)</f>
        <v>82.75</v>
      </c>
      <c r="T67" s="209"/>
      <c r="U67" s="223">
        <f>ROUND(((SUM(S68:S71))/FIGSDD)*10,4)+SUM(T68:T71)</f>
        <v>75.2273</v>
      </c>
      <c r="V67" s="223">
        <f>ROUND(U67*FIGS_PART,4)</f>
        <v>75.2273</v>
      </c>
      <c r="W67" s="278">
        <f>U67</f>
        <v>75.2273</v>
      </c>
      <c r="X67" s="260">
        <f>[1]!sn_val(B67)</f>
        <v>3</v>
      </c>
      <c r="Y67" s="111">
        <v>12</v>
      </c>
      <c r="Z67" s="113"/>
      <c r="AA67" s="113"/>
      <c r="AB67" s="6"/>
      <c r="AC67" s="113"/>
      <c r="AD67" s="111"/>
      <c r="AE67" s="111"/>
      <c r="AF67" s="114"/>
      <c r="AG67" s="111"/>
      <c r="AH67" s="111"/>
      <c r="AI67" s="111"/>
      <c r="AJ67" s="111"/>
      <c r="AK67" s="272">
        <f>S68</f>
        <v>25.9875</v>
      </c>
      <c r="AL67" s="272">
        <f>S69</f>
        <v>17.875</v>
      </c>
      <c r="AM67" s="272">
        <f>S70</f>
        <v>21.2625</v>
      </c>
      <c r="AN67" s="272">
        <f>S71</f>
        <v>17.625</v>
      </c>
      <c r="AO67" s="113"/>
      <c r="AP67" s="113"/>
    </row>
    <row r="68" spans="1:42" s="115" customFormat="1" ht="17.25" customHeight="1">
      <c r="A68" s="267"/>
      <c r="B68" s="268"/>
      <c r="C68" s="207"/>
      <c r="D68" s="207"/>
      <c r="E68" s="207"/>
      <c r="F68" s="207"/>
      <c r="G68" s="207"/>
      <c r="H68" s="205" t="s">
        <v>77</v>
      </c>
      <c r="I68" s="266">
        <v>7.6</v>
      </c>
      <c r="J68" s="266">
        <v>8.1</v>
      </c>
      <c r="K68" s="266">
        <v>8.2</v>
      </c>
      <c r="L68" s="266">
        <v>7.2</v>
      </c>
      <c r="M68" s="266">
        <v>7.9</v>
      </c>
      <c r="N68" s="266">
        <v>7.9</v>
      </c>
      <c r="O68" s="266"/>
      <c r="P68" s="266"/>
      <c r="Q68" s="266"/>
      <c r="R68" s="206"/>
      <c r="S68" s="222">
        <f>ROUND((SUM(I68:O68,-(MAX(I68:O68)),-(MIN(I68:O68)))/(JUDGES_COUNT-2))*FIGDD1,4)</f>
        <v>25.9875</v>
      </c>
      <c r="T68" s="209"/>
      <c r="U68" s="121"/>
      <c r="V68" s="275"/>
      <c r="W68" s="262">
        <f>W67</f>
        <v>75.2273</v>
      </c>
      <c r="X68" s="260">
        <f>X67</f>
        <v>3</v>
      </c>
      <c r="Y68" s="111"/>
      <c r="Z68" s="113"/>
      <c r="AA68" s="113"/>
      <c r="AB68" s="6"/>
      <c r="AC68" s="113"/>
      <c r="AD68" s="111"/>
      <c r="AE68" s="111"/>
      <c r="AF68" s="114"/>
      <c r="AG68" s="111"/>
      <c r="AH68" s="111"/>
      <c r="AI68" s="111"/>
      <c r="AJ68" s="111"/>
      <c r="AK68" s="111"/>
      <c r="AL68" s="111"/>
      <c r="AM68" s="111"/>
      <c r="AN68" s="113"/>
      <c r="AO68" s="113"/>
      <c r="AP68" s="113"/>
    </row>
    <row r="69" spans="1:42" s="115" customFormat="1" ht="17.25" customHeight="1">
      <c r="A69" s="269"/>
      <c r="B69" s="233"/>
      <c r="C69" s="207"/>
      <c r="D69" s="207"/>
      <c r="E69" s="207"/>
      <c r="F69" s="207"/>
      <c r="G69" s="207"/>
      <c r="H69" s="205" t="s">
        <v>78</v>
      </c>
      <c r="I69" s="266">
        <v>7.1</v>
      </c>
      <c r="J69" s="266">
        <v>7.5</v>
      </c>
      <c r="K69" s="266">
        <v>7</v>
      </c>
      <c r="L69" s="266">
        <v>7.3</v>
      </c>
      <c r="M69" s="266">
        <v>7.2</v>
      </c>
      <c r="N69" s="266">
        <v>6.5</v>
      </c>
      <c r="O69" s="266"/>
      <c r="P69" s="266"/>
      <c r="Q69" s="266"/>
      <c r="R69" s="206"/>
      <c r="S69" s="222">
        <f>ROUND((SUM(I69:O69,-(MAX(I69:O69)),-(MIN(I69:O69)))/(JUDGES_COUNT-2))*FIGDD2,4)</f>
        <v>17.875</v>
      </c>
      <c r="T69" s="209"/>
      <c r="U69" s="121"/>
      <c r="V69" s="275"/>
      <c r="W69" s="262">
        <f>W67</f>
        <v>75.2273</v>
      </c>
      <c r="X69" s="260">
        <f>X67</f>
        <v>3</v>
      </c>
      <c r="Y69" s="111"/>
      <c r="Z69" s="113"/>
      <c r="AA69" s="113"/>
      <c r="AB69" s="6"/>
      <c r="AC69" s="113"/>
      <c r="AD69" s="111"/>
      <c r="AE69" s="111"/>
      <c r="AF69" s="114"/>
      <c r="AG69" s="111"/>
      <c r="AH69" s="111"/>
      <c r="AI69" s="111"/>
      <c r="AJ69" s="111"/>
      <c r="AK69" s="111"/>
      <c r="AL69" s="111"/>
      <c r="AM69" s="111"/>
      <c r="AN69" s="113"/>
      <c r="AO69" s="113"/>
      <c r="AP69" s="113"/>
    </row>
    <row r="70" spans="1:42" s="115" customFormat="1" ht="17.25" customHeight="1">
      <c r="A70" s="267"/>
      <c r="B70" s="268"/>
      <c r="C70" s="207"/>
      <c r="D70" s="207"/>
      <c r="E70" s="207"/>
      <c r="F70" s="207"/>
      <c r="G70" s="207"/>
      <c r="H70" s="205" t="s">
        <v>79</v>
      </c>
      <c r="I70" s="266">
        <v>7.9</v>
      </c>
      <c r="J70" s="266">
        <v>8</v>
      </c>
      <c r="K70" s="266">
        <v>8</v>
      </c>
      <c r="L70" s="266">
        <v>7.2</v>
      </c>
      <c r="M70" s="266">
        <v>8.1</v>
      </c>
      <c r="N70" s="266">
        <v>7.6</v>
      </c>
      <c r="O70" s="266"/>
      <c r="P70" s="266"/>
      <c r="Q70" s="266"/>
      <c r="R70" s="206"/>
      <c r="S70" s="222">
        <f>ROUND((SUM(I70:O70,-(MAX(I70:O70)),-(MIN(I70:O70)))/(JUDGES_COUNT-2))*FIGDD3,4)</f>
        <v>21.2625</v>
      </c>
      <c r="T70" s="209"/>
      <c r="U70" s="121"/>
      <c r="V70" s="275"/>
      <c r="W70" s="262">
        <f>W67</f>
        <v>75.2273</v>
      </c>
      <c r="X70" s="260">
        <f>X67</f>
        <v>3</v>
      </c>
      <c r="Y70" s="111"/>
      <c r="Z70" s="113"/>
      <c r="AA70" s="113"/>
      <c r="AB70" s="6"/>
      <c r="AC70" s="113"/>
      <c r="AD70" s="111"/>
      <c r="AE70" s="111"/>
      <c r="AF70" s="114"/>
      <c r="AG70" s="111"/>
      <c r="AH70" s="111"/>
      <c r="AI70" s="111"/>
      <c r="AJ70" s="111"/>
      <c r="AK70" s="111"/>
      <c r="AL70" s="111"/>
      <c r="AM70" s="111"/>
      <c r="AN70" s="113"/>
      <c r="AO70" s="113"/>
      <c r="AP70" s="113"/>
    </row>
    <row r="71" spans="1:42" s="115" customFormat="1" ht="17.25" customHeight="1">
      <c r="A71" s="267"/>
      <c r="B71" s="268"/>
      <c r="C71" s="207"/>
      <c r="D71" s="207"/>
      <c r="E71" s="207"/>
      <c r="F71" s="207"/>
      <c r="G71" s="207"/>
      <c r="H71" s="205" t="s">
        <v>80</v>
      </c>
      <c r="I71" s="266">
        <v>7.4</v>
      </c>
      <c r="J71" s="266">
        <v>7.4</v>
      </c>
      <c r="K71" s="266">
        <v>6.8</v>
      </c>
      <c r="L71" s="266">
        <v>7</v>
      </c>
      <c r="M71" s="266">
        <v>7</v>
      </c>
      <c r="N71" s="266">
        <v>6.3</v>
      </c>
      <c r="O71" s="266"/>
      <c r="P71" s="266"/>
      <c r="Q71" s="266"/>
      <c r="R71" s="207"/>
      <c r="S71" s="222">
        <f>ROUND((SUM(I71:O71,-(MAX(I71:O71)),-(MIN(I71:O71)))/(JUDGES_COUNT-2))*FIGDD4,4)</f>
        <v>17.625</v>
      </c>
      <c r="T71" s="209"/>
      <c r="U71" s="121"/>
      <c r="V71" s="275"/>
      <c r="W71" s="262">
        <f>W67</f>
        <v>75.2273</v>
      </c>
      <c r="X71" s="260">
        <f>X67</f>
        <v>3</v>
      </c>
      <c r="Y71" s="111"/>
      <c r="Z71" s="113"/>
      <c r="AA71" s="113"/>
      <c r="AB71" s="6"/>
      <c r="AC71" s="113"/>
      <c r="AD71" s="111"/>
      <c r="AE71" s="111"/>
      <c r="AF71" s="114"/>
      <c r="AG71" s="111"/>
      <c r="AH71" s="111"/>
      <c r="AI71" s="111"/>
      <c r="AJ71" s="111"/>
      <c r="AK71" s="111"/>
      <c r="AL71" s="111"/>
      <c r="AM71" s="111"/>
      <c r="AN71" s="113"/>
      <c r="AO71" s="113"/>
      <c r="AP71" s="113"/>
    </row>
    <row r="72" spans="1:42" s="115" customFormat="1" ht="17.25" customHeight="1">
      <c r="A72" s="265"/>
      <c r="B72" s="117"/>
      <c r="C72" s="122"/>
      <c r="E72" s="118"/>
      <c r="G72" s="255"/>
      <c r="H72" s="257"/>
      <c r="I72" s="108"/>
      <c r="K72" s="118"/>
      <c r="M72" s="118"/>
      <c r="N72" s="116"/>
      <c r="P72" s="118"/>
      <c r="Q72" s="119"/>
      <c r="R72" s="120"/>
      <c r="S72" s="113"/>
      <c r="T72" s="111"/>
      <c r="U72" s="121"/>
      <c r="V72" s="275"/>
      <c r="W72" s="262">
        <f>W67</f>
        <v>75.2273</v>
      </c>
      <c r="X72" s="260">
        <f>X67</f>
        <v>3</v>
      </c>
      <c r="Y72" s="111"/>
      <c r="Z72" s="113"/>
      <c r="AA72" s="113"/>
      <c r="AB72" s="6"/>
      <c r="AC72" s="113"/>
      <c r="AD72" s="111"/>
      <c r="AE72" s="111"/>
      <c r="AF72" s="114"/>
      <c r="AG72" s="111"/>
      <c r="AH72" s="111"/>
      <c r="AI72" s="111"/>
      <c r="AJ72" s="111"/>
      <c r="AK72" s="111"/>
      <c r="AL72" s="111"/>
      <c r="AM72" s="111"/>
      <c r="AN72" s="113"/>
      <c r="AO72" s="113"/>
      <c r="AP72" s="113"/>
    </row>
    <row r="73" spans="1:40" s="115" customFormat="1" ht="17.25" customHeight="1">
      <c r="A73" s="263"/>
      <c r="B73" s="124">
        <v>4</v>
      </c>
      <c r="C73" s="129" t="s">
        <v>90</v>
      </c>
      <c r="D73" s="113"/>
      <c r="E73" s="107"/>
      <c r="F73" s="113"/>
      <c r="G73" s="220" t="s">
        <v>112</v>
      </c>
      <c r="H73" s="256"/>
      <c r="I73" s="108" t="s">
        <v>115</v>
      </c>
      <c r="K73" s="118"/>
      <c r="M73" s="118"/>
      <c r="N73" s="116"/>
      <c r="P73" s="118"/>
      <c r="Q73" s="119"/>
      <c r="S73" s="222">
        <f>SUM(S74:S77)</f>
        <v>58.9425</v>
      </c>
      <c r="T73" s="209"/>
      <c r="U73" s="223">
        <f>ROUND(((SUM(S74:S77))/FIGSDD)*10,4)+SUM(T74:T77)</f>
        <v>53.5841</v>
      </c>
      <c r="V73" s="223">
        <f>ROUND(U73*FIGS_PART,4)</f>
        <v>53.5841</v>
      </c>
      <c r="W73" s="278">
        <f>U73</f>
        <v>53.5841</v>
      </c>
      <c r="X73" s="259">
        <f>[1]!sn_val(B73)</f>
        <v>4</v>
      </c>
      <c r="Y73" s="123">
        <v>15</v>
      </c>
      <c r="AC73" s="168"/>
      <c r="AF73" s="125"/>
      <c r="AK73" s="270">
        <f>S74</f>
        <v>20.8725</v>
      </c>
      <c r="AL73" s="270">
        <f>S75</f>
        <v>12.8125</v>
      </c>
      <c r="AM73" s="270">
        <f>S76</f>
        <v>14.445</v>
      </c>
      <c r="AN73" s="270">
        <f>S77</f>
        <v>10.8125</v>
      </c>
    </row>
    <row r="74" spans="1:32" s="115" customFormat="1" ht="17.25" customHeight="1">
      <c r="A74" s="267"/>
      <c r="B74" s="268"/>
      <c r="C74" s="207"/>
      <c r="D74" s="207"/>
      <c r="E74" s="207"/>
      <c r="F74" s="207"/>
      <c r="G74" s="207"/>
      <c r="H74" s="205" t="s">
        <v>77</v>
      </c>
      <c r="I74" s="266">
        <v>6.3</v>
      </c>
      <c r="J74" s="266">
        <v>6.6</v>
      </c>
      <c r="K74" s="266">
        <v>6.4</v>
      </c>
      <c r="L74" s="266">
        <v>6</v>
      </c>
      <c r="M74" s="266">
        <v>6.2</v>
      </c>
      <c r="N74" s="266">
        <v>6.4</v>
      </c>
      <c r="O74" s="266"/>
      <c r="P74" s="266"/>
      <c r="Q74" s="266"/>
      <c r="R74" s="206"/>
      <c r="S74" s="222">
        <f>ROUND((SUM(I74:O74,-(MAX(I74:O74)),-(MIN(I74:O74)))/(JUDGES_COUNT-2))*FIGDD1,4)</f>
        <v>20.8725</v>
      </c>
      <c r="T74" s="209"/>
      <c r="V74" s="274"/>
      <c r="W74" s="261">
        <f>W73</f>
        <v>53.5841</v>
      </c>
      <c r="X74" s="259">
        <f>X73</f>
        <v>4</v>
      </c>
      <c r="Y74" s="123"/>
      <c r="AC74" s="168"/>
      <c r="AF74" s="125"/>
    </row>
    <row r="75" spans="1:32" s="115" customFormat="1" ht="17.25" customHeight="1">
      <c r="A75" s="269"/>
      <c r="B75" s="233"/>
      <c r="C75" s="207"/>
      <c r="D75" s="207"/>
      <c r="E75" s="207"/>
      <c r="F75" s="207"/>
      <c r="G75" s="207"/>
      <c r="H75" s="205" t="s">
        <v>78</v>
      </c>
      <c r="I75" s="266">
        <v>5.2</v>
      </c>
      <c r="J75" s="266">
        <v>5.7</v>
      </c>
      <c r="K75" s="266">
        <v>5.2</v>
      </c>
      <c r="L75" s="266">
        <v>5.1</v>
      </c>
      <c r="M75" s="266">
        <v>5</v>
      </c>
      <c r="N75" s="266">
        <v>5</v>
      </c>
      <c r="O75" s="266"/>
      <c r="P75" s="266"/>
      <c r="Q75" s="266"/>
      <c r="R75" s="206"/>
      <c r="S75" s="222">
        <f>ROUND((SUM(I75:O75,-(MAX(I75:O75)),-(MIN(I75:O75)))/(JUDGES_COUNT-2))*FIGDD2,4)</f>
        <v>12.8125</v>
      </c>
      <c r="T75" s="209"/>
      <c r="V75" s="274"/>
      <c r="W75" s="261">
        <f>W73</f>
        <v>53.5841</v>
      </c>
      <c r="X75" s="259">
        <f>X73</f>
        <v>4</v>
      </c>
      <c r="Y75" s="123"/>
      <c r="AC75" s="168"/>
      <c r="AF75" s="125"/>
    </row>
    <row r="76" spans="1:32" s="115" customFormat="1" ht="17.25" customHeight="1">
      <c r="A76" s="267"/>
      <c r="B76" s="268"/>
      <c r="C76" s="207"/>
      <c r="D76" s="207"/>
      <c r="E76" s="207"/>
      <c r="F76" s="207"/>
      <c r="G76" s="207"/>
      <c r="H76" s="205" t="s">
        <v>79</v>
      </c>
      <c r="I76" s="266">
        <v>5.2</v>
      </c>
      <c r="J76" s="266">
        <v>5.4</v>
      </c>
      <c r="K76" s="266">
        <v>5.1</v>
      </c>
      <c r="L76" s="266">
        <v>5.7</v>
      </c>
      <c r="M76" s="266">
        <v>5.2</v>
      </c>
      <c r="N76" s="266">
        <v>5.6</v>
      </c>
      <c r="O76" s="266"/>
      <c r="P76" s="266"/>
      <c r="Q76" s="266"/>
      <c r="R76" s="206"/>
      <c r="S76" s="222">
        <f>ROUND((SUM(I76:O76,-(MAX(I76:O76)),-(MIN(I76:O76)))/(JUDGES_COUNT-2))*FIGDD3,4)</f>
        <v>14.445</v>
      </c>
      <c r="T76" s="209"/>
      <c r="V76" s="274"/>
      <c r="W76" s="261">
        <f>W73</f>
        <v>53.5841</v>
      </c>
      <c r="X76" s="259">
        <f>X73</f>
        <v>4</v>
      </c>
      <c r="Y76" s="123"/>
      <c r="AC76" s="168"/>
      <c r="AF76" s="125"/>
    </row>
    <row r="77" spans="1:32" s="115" customFormat="1" ht="17.25" customHeight="1">
      <c r="A77" s="267"/>
      <c r="B77" s="268"/>
      <c r="C77" s="207"/>
      <c r="D77" s="207"/>
      <c r="E77" s="207"/>
      <c r="F77" s="207"/>
      <c r="G77" s="207"/>
      <c r="H77" s="205" t="s">
        <v>80</v>
      </c>
      <c r="I77" s="266">
        <v>4.8</v>
      </c>
      <c r="J77" s="266">
        <v>4.8</v>
      </c>
      <c r="K77" s="266">
        <v>4.5</v>
      </c>
      <c r="L77" s="266">
        <v>4</v>
      </c>
      <c r="M77" s="266">
        <v>4</v>
      </c>
      <c r="N77" s="266">
        <v>4</v>
      </c>
      <c r="O77" s="266"/>
      <c r="P77" s="266"/>
      <c r="Q77" s="266"/>
      <c r="R77" s="207"/>
      <c r="S77" s="222">
        <f>ROUND((SUM(I77:O77,-(MAX(I77:O77)),-(MIN(I77:O77)))/(JUDGES_COUNT-2))*FIGDD4,4)</f>
        <v>10.8125</v>
      </c>
      <c r="T77" s="209"/>
      <c r="V77" s="274"/>
      <c r="W77" s="261">
        <f>W73</f>
        <v>53.5841</v>
      </c>
      <c r="X77" s="259">
        <f>X73</f>
        <v>4</v>
      </c>
      <c r="Y77" s="123"/>
      <c r="AC77" s="168"/>
      <c r="AF77" s="125"/>
    </row>
    <row r="78" spans="1:32" s="115" customFormat="1" ht="17.25" customHeight="1">
      <c r="A78" s="263"/>
      <c r="B78" s="124"/>
      <c r="C78" s="129"/>
      <c r="D78" s="113"/>
      <c r="E78" s="107"/>
      <c r="F78" s="113"/>
      <c r="G78" s="220"/>
      <c r="H78" s="256"/>
      <c r="I78" s="108"/>
      <c r="K78" s="118"/>
      <c r="M78" s="118"/>
      <c r="N78" s="116"/>
      <c r="P78" s="118"/>
      <c r="Q78" s="119"/>
      <c r="V78" s="274"/>
      <c r="W78" s="261">
        <f>W73</f>
        <v>53.5841</v>
      </c>
      <c r="X78" s="259">
        <f>X73</f>
        <v>4</v>
      </c>
      <c r="Y78" s="123"/>
      <c r="AC78" s="168"/>
      <c r="AF78" s="125"/>
    </row>
    <row r="79" spans="1:42" s="115" customFormat="1" ht="17.25" customHeight="1">
      <c r="A79" s="264"/>
      <c r="B79" s="106">
        <v>5</v>
      </c>
      <c r="C79" s="122" t="s">
        <v>102</v>
      </c>
      <c r="E79" s="118"/>
      <c r="G79" s="255" t="s">
        <v>112</v>
      </c>
      <c r="H79" s="257"/>
      <c r="I79" s="108" t="s">
        <v>116</v>
      </c>
      <c r="N79" s="125"/>
      <c r="Q79" s="111"/>
      <c r="R79" s="111"/>
      <c r="S79" s="222">
        <f>SUM(S80:S83)</f>
        <v>80.4075</v>
      </c>
      <c r="T79" s="209"/>
      <c r="U79" s="223">
        <f>ROUND(((SUM(S80:S83))/FIGSDD)*10,4)+SUM(T80:T83)</f>
        <v>73.0977</v>
      </c>
      <c r="V79" s="223">
        <f>ROUND(U79*FIGS_PART,4)</f>
        <v>73.0977</v>
      </c>
      <c r="W79" s="278">
        <f>U79</f>
        <v>73.0977</v>
      </c>
      <c r="X79" s="260">
        <f>[1]!sn_val(B79)</f>
        <v>5</v>
      </c>
      <c r="Y79" s="111">
        <v>23</v>
      </c>
      <c r="Z79" s="113"/>
      <c r="AA79" s="113"/>
      <c r="AB79" s="6"/>
      <c r="AC79" s="113"/>
      <c r="AD79" s="111"/>
      <c r="AE79" s="111"/>
      <c r="AF79" s="112"/>
      <c r="AG79" s="111"/>
      <c r="AH79" s="111"/>
      <c r="AI79" s="111"/>
      <c r="AJ79" s="111"/>
      <c r="AK79" s="272">
        <f>S80</f>
        <v>25.245</v>
      </c>
      <c r="AL79" s="272">
        <f>S81</f>
        <v>17.625</v>
      </c>
      <c r="AM79" s="272">
        <f>S82</f>
        <v>19.9125</v>
      </c>
      <c r="AN79" s="272">
        <f>S83</f>
        <v>17.625</v>
      </c>
      <c r="AO79" s="113"/>
      <c r="AP79" s="113"/>
    </row>
    <row r="80" spans="1:42" s="115" customFormat="1" ht="17.25" customHeight="1">
      <c r="A80" s="267"/>
      <c r="B80" s="268"/>
      <c r="C80" s="207"/>
      <c r="D80" s="207"/>
      <c r="E80" s="207"/>
      <c r="F80" s="207"/>
      <c r="G80" s="207"/>
      <c r="H80" s="205" t="s">
        <v>77</v>
      </c>
      <c r="I80" s="266">
        <v>7.3</v>
      </c>
      <c r="J80" s="266">
        <v>7.2</v>
      </c>
      <c r="K80" s="266">
        <v>7.3</v>
      </c>
      <c r="L80" s="266">
        <v>8</v>
      </c>
      <c r="M80" s="266">
        <v>8</v>
      </c>
      <c r="N80" s="266">
        <v>8.1</v>
      </c>
      <c r="O80" s="266"/>
      <c r="P80" s="266"/>
      <c r="Q80" s="266"/>
      <c r="R80" s="206"/>
      <c r="S80" s="222">
        <f>ROUND((SUM(I80:O80,-(MAX(I80:O80)),-(MIN(I80:O80)))/(JUDGES_COUNT-2))*FIGDD1,4)</f>
        <v>25.245</v>
      </c>
      <c r="T80" s="209"/>
      <c r="U80" s="111"/>
      <c r="V80" s="276"/>
      <c r="W80" s="262">
        <f>W79</f>
        <v>73.0977</v>
      </c>
      <c r="X80" s="260">
        <f>X79</f>
        <v>5</v>
      </c>
      <c r="Y80" s="111"/>
      <c r="Z80" s="113"/>
      <c r="AA80" s="113"/>
      <c r="AB80" s="6"/>
      <c r="AC80" s="113"/>
      <c r="AD80" s="111"/>
      <c r="AE80" s="111"/>
      <c r="AF80" s="112"/>
      <c r="AG80" s="111"/>
      <c r="AH80" s="111"/>
      <c r="AI80" s="111"/>
      <c r="AJ80" s="111"/>
      <c r="AK80" s="111"/>
      <c r="AL80" s="111"/>
      <c r="AM80" s="111"/>
      <c r="AN80" s="111"/>
      <c r="AO80" s="113"/>
      <c r="AP80" s="113"/>
    </row>
    <row r="81" spans="1:42" s="115" customFormat="1" ht="17.25" customHeight="1">
      <c r="A81" s="269"/>
      <c r="B81" s="233"/>
      <c r="C81" s="207"/>
      <c r="D81" s="207"/>
      <c r="E81" s="207"/>
      <c r="F81" s="207"/>
      <c r="G81" s="207"/>
      <c r="H81" s="205" t="s">
        <v>78</v>
      </c>
      <c r="I81" s="266">
        <v>7</v>
      </c>
      <c r="J81" s="266">
        <v>7</v>
      </c>
      <c r="K81" s="266">
        <v>7</v>
      </c>
      <c r="L81" s="266">
        <v>7.2</v>
      </c>
      <c r="M81" s="266">
        <v>7.2</v>
      </c>
      <c r="N81" s="266">
        <v>6.8</v>
      </c>
      <c r="O81" s="266"/>
      <c r="P81" s="266"/>
      <c r="Q81" s="266"/>
      <c r="R81" s="206"/>
      <c r="S81" s="222">
        <f>ROUND((SUM(I81:O81,-(MAX(I81:O81)),-(MIN(I81:O81)))/(JUDGES_COUNT-2))*FIGDD2,4)</f>
        <v>17.625</v>
      </c>
      <c r="T81" s="209"/>
      <c r="U81" s="111"/>
      <c r="V81" s="276"/>
      <c r="W81" s="262">
        <f>W79</f>
        <v>73.0977</v>
      </c>
      <c r="X81" s="260">
        <f>X79</f>
        <v>5</v>
      </c>
      <c r="Y81" s="111"/>
      <c r="Z81" s="113"/>
      <c r="AA81" s="113"/>
      <c r="AB81" s="6"/>
      <c r="AC81" s="113"/>
      <c r="AD81" s="111"/>
      <c r="AE81" s="111"/>
      <c r="AF81" s="112"/>
      <c r="AG81" s="111"/>
      <c r="AH81" s="111"/>
      <c r="AI81" s="111"/>
      <c r="AJ81" s="111"/>
      <c r="AK81" s="111"/>
      <c r="AL81" s="111"/>
      <c r="AM81" s="111"/>
      <c r="AN81" s="111"/>
      <c r="AO81" s="113"/>
      <c r="AP81" s="113"/>
    </row>
    <row r="82" spans="1:42" s="115" customFormat="1" ht="17.25" customHeight="1">
      <c r="A82" s="267"/>
      <c r="B82" s="268"/>
      <c r="C82" s="207"/>
      <c r="D82" s="207"/>
      <c r="E82" s="207"/>
      <c r="F82" s="207"/>
      <c r="G82" s="207"/>
      <c r="H82" s="205" t="s">
        <v>79</v>
      </c>
      <c r="I82" s="266">
        <v>7.1</v>
      </c>
      <c r="J82" s="266">
        <v>7.2</v>
      </c>
      <c r="K82" s="266">
        <v>7.3</v>
      </c>
      <c r="L82" s="266">
        <v>7.6</v>
      </c>
      <c r="M82" s="266">
        <v>7.4</v>
      </c>
      <c r="N82" s="266">
        <v>7.7</v>
      </c>
      <c r="O82" s="266"/>
      <c r="P82" s="266"/>
      <c r="Q82" s="266"/>
      <c r="R82" s="206"/>
      <c r="S82" s="222">
        <f>ROUND((SUM(I82:O82,-(MAX(I82:O82)),-(MIN(I82:O82)))/(JUDGES_COUNT-2))*FIGDD3,4)</f>
        <v>19.9125</v>
      </c>
      <c r="T82" s="209"/>
      <c r="U82" s="111"/>
      <c r="V82" s="276"/>
      <c r="W82" s="262">
        <f>W79</f>
        <v>73.0977</v>
      </c>
      <c r="X82" s="260">
        <f>X79</f>
        <v>5</v>
      </c>
      <c r="Y82" s="111"/>
      <c r="Z82" s="113"/>
      <c r="AA82" s="113"/>
      <c r="AB82" s="6"/>
      <c r="AC82" s="113"/>
      <c r="AD82" s="111"/>
      <c r="AE82" s="111"/>
      <c r="AF82" s="112"/>
      <c r="AG82" s="111"/>
      <c r="AH82" s="111"/>
      <c r="AI82" s="111"/>
      <c r="AJ82" s="111"/>
      <c r="AK82" s="111"/>
      <c r="AL82" s="111"/>
      <c r="AM82" s="111"/>
      <c r="AN82" s="111"/>
      <c r="AO82" s="113"/>
      <c r="AP82" s="113"/>
    </row>
    <row r="83" spans="1:42" s="115" customFormat="1" ht="17.25" customHeight="1">
      <c r="A83" s="267"/>
      <c r="B83" s="268"/>
      <c r="C83" s="207"/>
      <c r="D83" s="207"/>
      <c r="E83" s="207"/>
      <c r="F83" s="207"/>
      <c r="G83" s="207"/>
      <c r="H83" s="205" t="s">
        <v>80</v>
      </c>
      <c r="I83" s="266">
        <v>7.2</v>
      </c>
      <c r="J83" s="266">
        <v>7</v>
      </c>
      <c r="K83" s="266">
        <v>7.2</v>
      </c>
      <c r="L83" s="266">
        <v>7</v>
      </c>
      <c r="M83" s="266">
        <v>7</v>
      </c>
      <c r="N83" s="266">
        <v>6.9</v>
      </c>
      <c r="O83" s="266"/>
      <c r="P83" s="266"/>
      <c r="Q83" s="266"/>
      <c r="R83" s="207"/>
      <c r="S83" s="222">
        <f>ROUND((SUM(I83:O83,-(MAX(I83:O83)),-(MIN(I83:O83)))/(JUDGES_COUNT-2))*FIGDD4,4)</f>
        <v>17.625</v>
      </c>
      <c r="T83" s="209"/>
      <c r="U83" s="111"/>
      <c r="V83" s="276"/>
      <c r="W83" s="262">
        <f>W79</f>
        <v>73.0977</v>
      </c>
      <c r="X83" s="260">
        <f>X79</f>
        <v>5</v>
      </c>
      <c r="Y83" s="111"/>
      <c r="Z83" s="113"/>
      <c r="AA83" s="113"/>
      <c r="AB83" s="6"/>
      <c r="AC83" s="113"/>
      <c r="AD83" s="111"/>
      <c r="AE83" s="111"/>
      <c r="AF83" s="112"/>
      <c r="AG83" s="111"/>
      <c r="AH83" s="111"/>
      <c r="AI83" s="111"/>
      <c r="AJ83" s="111"/>
      <c r="AK83" s="111"/>
      <c r="AL83" s="111"/>
      <c r="AM83" s="111"/>
      <c r="AN83" s="111"/>
      <c r="AO83" s="113"/>
      <c r="AP83" s="113"/>
    </row>
    <row r="84" spans="1:42" s="115" customFormat="1" ht="17.25" customHeight="1">
      <c r="A84" s="264"/>
      <c r="B84" s="106"/>
      <c r="C84" s="122"/>
      <c r="E84" s="118"/>
      <c r="G84" s="255"/>
      <c r="H84" s="257"/>
      <c r="I84" s="108"/>
      <c r="N84" s="125"/>
      <c r="Q84" s="111"/>
      <c r="R84" s="111"/>
      <c r="S84" s="111"/>
      <c r="T84" s="111"/>
      <c r="U84" s="111"/>
      <c r="V84" s="276"/>
      <c r="W84" s="262">
        <f>W79</f>
        <v>73.0977</v>
      </c>
      <c r="X84" s="260">
        <f>X79</f>
        <v>5</v>
      </c>
      <c r="Y84" s="111"/>
      <c r="Z84" s="113"/>
      <c r="AA84" s="113"/>
      <c r="AB84" s="6"/>
      <c r="AC84" s="113"/>
      <c r="AD84" s="111"/>
      <c r="AE84" s="111"/>
      <c r="AF84" s="112"/>
      <c r="AG84" s="111"/>
      <c r="AH84" s="111"/>
      <c r="AI84" s="111"/>
      <c r="AJ84" s="111"/>
      <c r="AK84" s="111"/>
      <c r="AL84" s="111"/>
      <c r="AM84" s="111"/>
      <c r="AN84" s="111"/>
      <c r="AO84" s="113"/>
      <c r="AP84" s="113"/>
    </row>
    <row r="85" spans="1:40" s="115" customFormat="1" ht="17.25" customHeight="1">
      <c r="A85" s="263"/>
      <c r="B85" s="281">
        <v>6</v>
      </c>
      <c r="C85" s="282" t="s">
        <v>89</v>
      </c>
      <c r="D85" s="283"/>
      <c r="E85" s="284"/>
      <c r="F85" s="283"/>
      <c r="G85" s="285" t="s">
        <v>110</v>
      </c>
      <c r="H85" s="286"/>
      <c r="I85" s="287" t="s">
        <v>115</v>
      </c>
      <c r="J85" s="283"/>
      <c r="K85" s="284"/>
      <c r="L85" s="283"/>
      <c r="M85" s="284"/>
      <c r="N85" s="288"/>
      <c r="O85" s="283"/>
      <c r="P85" s="284"/>
      <c r="Q85" s="289"/>
      <c r="R85" s="283"/>
      <c r="S85" s="290">
        <f>SUM(S86:S89)</f>
        <v>0</v>
      </c>
      <c r="T85" s="291"/>
      <c r="U85" s="292">
        <f>ROUND(((SUM(S86:S89))/FIGSDD)*10,4)+SUM(T86:T89)</f>
        <v>0</v>
      </c>
      <c r="V85" s="292">
        <f>ROUND(U85*FIGS_PART,4)</f>
        <v>0</v>
      </c>
      <c r="W85" s="278">
        <f>U85</f>
        <v>0</v>
      </c>
      <c r="X85" s="259">
        <f>[1]!sn_val(B85)</f>
        <v>6</v>
      </c>
      <c r="Y85" s="123">
        <v>16</v>
      </c>
      <c r="AC85" s="168"/>
      <c r="AF85" s="125"/>
      <c r="AK85" s="270">
        <f>S86</f>
        <v>0</v>
      </c>
      <c r="AL85" s="270">
        <f>S87</f>
        <v>0</v>
      </c>
      <c r="AM85" s="270">
        <f>S88</f>
        <v>0</v>
      </c>
      <c r="AN85" s="270">
        <f>S89</f>
        <v>0</v>
      </c>
    </row>
    <row r="86" spans="1:32" s="115" customFormat="1" ht="17.25" customHeight="1">
      <c r="A86" s="267"/>
      <c r="B86" s="293"/>
      <c r="C86" s="294"/>
      <c r="D86" s="294"/>
      <c r="E86" s="294"/>
      <c r="F86" s="294"/>
      <c r="G86" s="294"/>
      <c r="H86" s="295" t="s">
        <v>77</v>
      </c>
      <c r="I86" s="296">
        <v>0</v>
      </c>
      <c r="J86" s="296">
        <v>0</v>
      </c>
      <c r="K86" s="296">
        <v>0</v>
      </c>
      <c r="L86" s="296">
        <v>0</v>
      </c>
      <c r="M86" s="296">
        <v>0</v>
      </c>
      <c r="N86" s="296">
        <v>0</v>
      </c>
      <c r="O86" s="296"/>
      <c r="P86" s="296"/>
      <c r="Q86" s="296"/>
      <c r="R86" s="297"/>
      <c r="S86" s="290">
        <f>ROUND((SUM(I86:O86,-(MAX(I86:O86)),-(MIN(I86:O86)))/(JUDGES_COUNT-2))*FIGDD1,4)</f>
        <v>0</v>
      </c>
      <c r="T86" s="291"/>
      <c r="U86" s="283"/>
      <c r="V86" s="298"/>
      <c r="W86" s="261">
        <f>W85</f>
        <v>0</v>
      </c>
      <c r="X86" s="259">
        <f>X85</f>
        <v>6</v>
      </c>
      <c r="Y86" s="123"/>
      <c r="AC86" s="168"/>
      <c r="AF86" s="125"/>
    </row>
    <row r="87" spans="1:32" s="115" customFormat="1" ht="17.25" customHeight="1">
      <c r="A87" s="269"/>
      <c r="B87" s="299"/>
      <c r="C87" s="294"/>
      <c r="D87" s="294"/>
      <c r="E87" s="294"/>
      <c r="F87" s="294"/>
      <c r="G87" s="294"/>
      <c r="H87" s="295" t="s">
        <v>78</v>
      </c>
      <c r="I87" s="296">
        <v>0</v>
      </c>
      <c r="J87" s="296">
        <v>0</v>
      </c>
      <c r="K87" s="296">
        <v>0</v>
      </c>
      <c r="L87" s="296">
        <v>0</v>
      </c>
      <c r="M87" s="296">
        <v>0</v>
      </c>
      <c r="N87" s="296">
        <v>0</v>
      </c>
      <c r="O87" s="296"/>
      <c r="P87" s="296"/>
      <c r="Q87" s="296"/>
      <c r="R87" s="297"/>
      <c r="S87" s="290">
        <f>ROUND((SUM(I87:O87,-(MAX(I87:O87)),-(MIN(I87:O87)))/(JUDGES_COUNT-2))*FIGDD2,4)</f>
        <v>0</v>
      </c>
      <c r="T87" s="291"/>
      <c r="U87" s="283"/>
      <c r="V87" s="298"/>
      <c r="W87" s="261">
        <f>W85</f>
        <v>0</v>
      </c>
      <c r="X87" s="259">
        <f>X85</f>
        <v>6</v>
      </c>
      <c r="Y87" s="123"/>
      <c r="AC87" s="168"/>
      <c r="AF87" s="125"/>
    </row>
    <row r="88" spans="1:32" s="115" customFormat="1" ht="17.25" customHeight="1">
      <c r="A88" s="267"/>
      <c r="B88" s="293"/>
      <c r="C88" s="294"/>
      <c r="D88" s="294"/>
      <c r="E88" s="294"/>
      <c r="F88" s="294"/>
      <c r="G88" s="294"/>
      <c r="H88" s="295" t="s">
        <v>79</v>
      </c>
      <c r="I88" s="296">
        <v>0</v>
      </c>
      <c r="J88" s="296">
        <v>0</v>
      </c>
      <c r="K88" s="296">
        <v>0</v>
      </c>
      <c r="L88" s="296">
        <v>0</v>
      </c>
      <c r="M88" s="296">
        <v>0</v>
      </c>
      <c r="N88" s="296">
        <v>0</v>
      </c>
      <c r="O88" s="296"/>
      <c r="P88" s="296"/>
      <c r="Q88" s="296"/>
      <c r="R88" s="297"/>
      <c r="S88" s="290">
        <f>ROUND((SUM(I88:O88,-(MAX(I88:O88)),-(MIN(I88:O88)))/(JUDGES_COUNT-2))*FIGDD3,4)</f>
        <v>0</v>
      </c>
      <c r="T88" s="291"/>
      <c r="U88" s="283"/>
      <c r="V88" s="298"/>
      <c r="W88" s="261">
        <f>W85</f>
        <v>0</v>
      </c>
      <c r="X88" s="259">
        <f>X85</f>
        <v>6</v>
      </c>
      <c r="Y88" s="123"/>
      <c r="AC88" s="168"/>
      <c r="AF88" s="125"/>
    </row>
    <row r="89" spans="1:32" s="115" customFormat="1" ht="17.25" customHeight="1">
      <c r="A89" s="267"/>
      <c r="B89" s="293"/>
      <c r="C89" s="294"/>
      <c r="D89" s="294"/>
      <c r="E89" s="294"/>
      <c r="F89" s="294"/>
      <c r="G89" s="294"/>
      <c r="H89" s="295" t="s">
        <v>80</v>
      </c>
      <c r="I89" s="296">
        <v>0</v>
      </c>
      <c r="J89" s="296">
        <v>0</v>
      </c>
      <c r="K89" s="296">
        <v>0</v>
      </c>
      <c r="L89" s="296">
        <v>0</v>
      </c>
      <c r="M89" s="296">
        <v>0</v>
      </c>
      <c r="N89" s="296">
        <v>0</v>
      </c>
      <c r="O89" s="296"/>
      <c r="P89" s="296"/>
      <c r="Q89" s="296"/>
      <c r="R89" s="294"/>
      <c r="S89" s="290">
        <f>ROUND((SUM(I89:O89,-(MAX(I89:O89)),-(MIN(I89:O89)))/(JUDGES_COUNT-2))*FIGDD4,4)</f>
        <v>0</v>
      </c>
      <c r="T89" s="291"/>
      <c r="U89" s="283"/>
      <c r="V89" s="298"/>
      <c r="W89" s="261">
        <f>W85</f>
        <v>0</v>
      </c>
      <c r="X89" s="259">
        <f>X85</f>
        <v>6</v>
      </c>
      <c r="Y89" s="123"/>
      <c r="AC89" s="168"/>
      <c r="AF89" s="125"/>
    </row>
    <row r="90" spans="1:32" s="115" customFormat="1" ht="17.25" customHeight="1">
      <c r="A90" s="263"/>
      <c r="B90" s="124"/>
      <c r="C90" s="122"/>
      <c r="E90" s="118"/>
      <c r="G90" s="255"/>
      <c r="H90" s="257"/>
      <c r="I90" s="108"/>
      <c r="K90" s="118"/>
      <c r="M90" s="118"/>
      <c r="N90" s="116"/>
      <c r="P90" s="118"/>
      <c r="Q90" s="119"/>
      <c r="V90" s="274"/>
      <c r="W90" s="261">
        <f>W85</f>
        <v>0</v>
      </c>
      <c r="X90" s="259">
        <f>X85</f>
        <v>6</v>
      </c>
      <c r="Y90" s="123"/>
      <c r="AC90" s="168"/>
      <c r="AF90" s="125"/>
    </row>
    <row r="91" spans="1:40" s="115" customFormat="1" ht="17.25" customHeight="1">
      <c r="A91" s="263"/>
      <c r="B91" s="124">
        <v>7</v>
      </c>
      <c r="C91" s="118" t="s">
        <v>99</v>
      </c>
      <c r="E91" s="118"/>
      <c r="G91" s="255" t="s">
        <v>108</v>
      </c>
      <c r="H91" s="257"/>
      <c r="I91" s="108" t="s">
        <v>116</v>
      </c>
      <c r="J91" s="118"/>
      <c r="K91" s="118"/>
      <c r="L91" s="118"/>
      <c r="M91" s="118"/>
      <c r="N91" s="255"/>
      <c r="O91" s="122"/>
      <c r="P91" s="128"/>
      <c r="Q91" s="119"/>
      <c r="S91" s="222">
        <f>SUM(S92:S95)</f>
        <v>85.045</v>
      </c>
      <c r="T91" s="209"/>
      <c r="U91" s="223">
        <f>ROUND(((SUM(S92:S95))/FIGSDD)*10,4)+SUM(T92:T95)</f>
        <v>77.3136</v>
      </c>
      <c r="V91" s="223">
        <f>ROUND(U91*FIGS_PART,4)</f>
        <v>77.3136</v>
      </c>
      <c r="W91" s="278">
        <f>U91</f>
        <v>77.3136</v>
      </c>
      <c r="X91" s="259">
        <f>[1]!sn_val(B91)</f>
        <v>7</v>
      </c>
      <c r="Y91" s="123">
        <v>4</v>
      </c>
      <c r="AC91" s="168"/>
      <c r="AF91" s="125"/>
      <c r="AK91" s="270">
        <f>S92</f>
        <v>27.225</v>
      </c>
      <c r="AL91" s="270">
        <f>S93</f>
        <v>18.1875</v>
      </c>
      <c r="AM91" s="270">
        <f>S94</f>
        <v>21.195</v>
      </c>
      <c r="AN91" s="270">
        <f>S95</f>
        <v>18.4375</v>
      </c>
    </row>
    <row r="92" spans="1:32" s="115" customFormat="1" ht="17.25" customHeight="1">
      <c r="A92" s="267"/>
      <c r="B92" s="268"/>
      <c r="C92" s="207"/>
      <c r="D92" s="207"/>
      <c r="E92" s="207"/>
      <c r="F92" s="207"/>
      <c r="G92" s="207"/>
      <c r="H92" s="205" t="s">
        <v>77</v>
      </c>
      <c r="I92" s="266">
        <v>8.6</v>
      </c>
      <c r="J92" s="266">
        <v>8</v>
      </c>
      <c r="K92" s="266">
        <v>8.7</v>
      </c>
      <c r="L92" s="266">
        <v>7.9</v>
      </c>
      <c r="M92" s="266">
        <v>8.2</v>
      </c>
      <c r="N92" s="266">
        <v>8.2</v>
      </c>
      <c r="O92" s="266"/>
      <c r="P92" s="266"/>
      <c r="Q92" s="266"/>
      <c r="R92" s="206"/>
      <c r="S92" s="222">
        <f>ROUND((SUM(I92:O92,-(MAX(I92:O92)),-(MIN(I92:O92)))/(JUDGES_COUNT-2))*FIGDD1,4)</f>
        <v>27.225</v>
      </c>
      <c r="T92" s="209"/>
      <c r="V92" s="274"/>
      <c r="W92" s="261">
        <f>W91</f>
        <v>77.3136</v>
      </c>
      <c r="X92" s="259">
        <f>X91</f>
        <v>7</v>
      </c>
      <c r="Y92" s="123"/>
      <c r="AC92" s="168"/>
      <c r="AF92" s="125"/>
    </row>
    <row r="93" spans="1:32" s="115" customFormat="1" ht="17.25" customHeight="1">
      <c r="A93" s="269"/>
      <c r="B93" s="233"/>
      <c r="C93" s="207"/>
      <c r="D93" s="207"/>
      <c r="E93" s="207"/>
      <c r="F93" s="207"/>
      <c r="G93" s="207"/>
      <c r="H93" s="205" t="s">
        <v>78</v>
      </c>
      <c r="I93" s="266">
        <v>7.3</v>
      </c>
      <c r="J93" s="266">
        <v>7.5</v>
      </c>
      <c r="K93" s="266">
        <v>7.1</v>
      </c>
      <c r="L93" s="266">
        <v>7.3</v>
      </c>
      <c r="M93" s="266">
        <v>7.3</v>
      </c>
      <c r="N93" s="266">
        <v>7.2</v>
      </c>
      <c r="O93" s="266"/>
      <c r="P93" s="266"/>
      <c r="Q93" s="266"/>
      <c r="R93" s="206"/>
      <c r="S93" s="222">
        <f>ROUND((SUM(I93:O93,-(MAX(I93:O93)),-(MIN(I93:O93)))/(JUDGES_COUNT-2))*FIGDD2,4)</f>
        <v>18.1875</v>
      </c>
      <c r="T93" s="209"/>
      <c r="V93" s="274"/>
      <c r="W93" s="261">
        <f>W91</f>
        <v>77.3136</v>
      </c>
      <c r="X93" s="259">
        <f>X91</f>
        <v>7</v>
      </c>
      <c r="Y93" s="123"/>
      <c r="AC93" s="168"/>
      <c r="AF93" s="125"/>
    </row>
    <row r="94" spans="1:32" s="115" customFormat="1" ht="17.25" customHeight="1">
      <c r="A94" s="267"/>
      <c r="B94" s="268"/>
      <c r="C94" s="207"/>
      <c r="D94" s="207"/>
      <c r="E94" s="207"/>
      <c r="F94" s="207"/>
      <c r="G94" s="207"/>
      <c r="H94" s="205" t="s">
        <v>79</v>
      </c>
      <c r="I94" s="266">
        <v>7.9</v>
      </c>
      <c r="J94" s="266">
        <v>7.7</v>
      </c>
      <c r="K94" s="266">
        <v>8.9</v>
      </c>
      <c r="L94" s="266">
        <v>8.2</v>
      </c>
      <c r="M94" s="266">
        <v>7.6</v>
      </c>
      <c r="N94" s="266">
        <v>7.3</v>
      </c>
      <c r="O94" s="266"/>
      <c r="P94" s="266"/>
      <c r="Q94" s="266"/>
      <c r="R94" s="206"/>
      <c r="S94" s="222">
        <f>ROUND((SUM(I94:O94,-(MAX(I94:O94)),-(MIN(I94:O94)))/(JUDGES_COUNT-2))*FIGDD3,4)</f>
        <v>21.195</v>
      </c>
      <c r="T94" s="209"/>
      <c r="V94" s="274"/>
      <c r="W94" s="261">
        <f>W91</f>
        <v>77.3136</v>
      </c>
      <c r="X94" s="259">
        <f>X91</f>
        <v>7</v>
      </c>
      <c r="Y94" s="123"/>
      <c r="AC94" s="168"/>
      <c r="AF94" s="125"/>
    </row>
    <row r="95" spans="1:32" s="115" customFormat="1" ht="17.25" customHeight="1">
      <c r="A95" s="267"/>
      <c r="B95" s="268"/>
      <c r="C95" s="207"/>
      <c r="D95" s="207"/>
      <c r="E95" s="207"/>
      <c r="F95" s="207"/>
      <c r="G95" s="207"/>
      <c r="H95" s="205" t="s">
        <v>80</v>
      </c>
      <c r="I95" s="266">
        <v>7.4</v>
      </c>
      <c r="J95" s="266">
        <v>7.9</v>
      </c>
      <c r="K95" s="266">
        <v>7</v>
      </c>
      <c r="L95" s="266">
        <v>7.4</v>
      </c>
      <c r="M95" s="266">
        <v>7.5</v>
      </c>
      <c r="N95" s="266">
        <v>7.2</v>
      </c>
      <c r="O95" s="266"/>
      <c r="P95" s="266"/>
      <c r="Q95" s="266"/>
      <c r="R95" s="207"/>
      <c r="S95" s="222">
        <f>ROUND((SUM(I95:O95,-(MAX(I95:O95)),-(MIN(I95:O95)))/(JUDGES_COUNT-2))*FIGDD4,4)</f>
        <v>18.4375</v>
      </c>
      <c r="T95" s="209"/>
      <c r="V95" s="274"/>
      <c r="W95" s="261">
        <f>W91</f>
        <v>77.3136</v>
      </c>
      <c r="X95" s="259">
        <f>X91</f>
        <v>7</v>
      </c>
      <c r="Y95" s="123"/>
      <c r="AC95" s="168"/>
      <c r="AF95" s="125"/>
    </row>
    <row r="96" spans="1:32" s="115" customFormat="1" ht="17.25" customHeight="1">
      <c r="A96" s="263"/>
      <c r="B96" s="124"/>
      <c r="C96" s="118"/>
      <c r="E96" s="118"/>
      <c r="G96" s="255"/>
      <c r="H96" s="257"/>
      <c r="I96" s="108"/>
      <c r="J96" s="118"/>
      <c r="K96" s="118"/>
      <c r="L96" s="118"/>
      <c r="M96" s="118"/>
      <c r="N96" s="255"/>
      <c r="O96" s="122"/>
      <c r="P96" s="128"/>
      <c r="Q96" s="119"/>
      <c r="V96" s="274"/>
      <c r="W96" s="261">
        <f>W91</f>
        <v>77.3136</v>
      </c>
      <c r="X96" s="259">
        <f>X91</f>
        <v>7</v>
      </c>
      <c r="Y96" s="123"/>
      <c r="AC96" s="168"/>
      <c r="AF96" s="125"/>
    </row>
    <row r="97" spans="1:42" s="113" customFormat="1" ht="17.25" customHeight="1">
      <c r="A97" s="263"/>
      <c r="B97" s="124">
        <v>8</v>
      </c>
      <c r="C97" s="122" t="s">
        <v>84</v>
      </c>
      <c r="D97" s="115"/>
      <c r="E97" s="118"/>
      <c r="F97" s="115"/>
      <c r="G97" s="255" t="s">
        <v>108</v>
      </c>
      <c r="H97" s="257"/>
      <c r="I97" s="108" t="s">
        <v>115</v>
      </c>
      <c r="J97" s="115"/>
      <c r="K97" s="119"/>
      <c r="L97" s="115"/>
      <c r="M97" s="122"/>
      <c r="N97" s="116"/>
      <c r="O97" s="115"/>
      <c r="P97" s="118"/>
      <c r="Q97" s="119"/>
      <c r="R97" s="115"/>
      <c r="S97" s="222">
        <f>SUM(S98:S101)</f>
        <v>65.9</v>
      </c>
      <c r="T97" s="209"/>
      <c r="U97" s="223">
        <f>ROUND(((SUM(S98:S101))/FIGSDD)*10,4)+SUM(T98:T101)</f>
        <v>59.9091</v>
      </c>
      <c r="V97" s="223">
        <f>ROUND(U97*FIGS_PART,4)</f>
        <v>59.9091</v>
      </c>
      <c r="W97" s="278">
        <f>U97</f>
        <v>59.9091</v>
      </c>
      <c r="X97" s="259">
        <f>[1]!sn_val(B97)</f>
        <v>8</v>
      </c>
      <c r="Y97" s="123">
        <v>19</v>
      </c>
      <c r="Z97" s="115"/>
      <c r="AA97" s="115"/>
      <c r="AB97" s="115"/>
      <c r="AC97" s="168"/>
      <c r="AD97" s="115"/>
      <c r="AE97" s="115"/>
      <c r="AF97" s="125"/>
      <c r="AG97" s="111"/>
      <c r="AH97" s="111"/>
      <c r="AI97" s="111"/>
      <c r="AJ97" s="111"/>
      <c r="AK97" s="272">
        <f>S98</f>
        <v>20.625</v>
      </c>
      <c r="AL97" s="272">
        <f>S99</f>
        <v>14.75</v>
      </c>
      <c r="AM97" s="272">
        <f>S100</f>
        <v>15.525</v>
      </c>
      <c r="AN97" s="270">
        <f>S101</f>
        <v>15</v>
      </c>
      <c r="AO97" s="115"/>
      <c r="AP97" s="115"/>
    </row>
    <row r="98" spans="1:42" s="113" customFormat="1" ht="17.25" customHeight="1">
      <c r="A98" s="267"/>
      <c r="B98" s="268"/>
      <c r="C98" s="207"/>
      <c r="D98" s="207"/>
      <c r="E98" s="207"/>
      <c r="F98" s="207"/>
      <c r="G98" s="207"/>
      <c r="H98" s="205" t="s">
        <v>77</v>
      </c>
      <c r="I98" s="266">
        <v>6.2</v>
      </c>
      <c r="J98" s="266">
        <v>6.4</v>
      </c>
      <c r="K98" s="266">
        <v>6.1</v>
      </c>
      <c r="L98" s="266">
        <v>6.4</v>
      </c>
      <c r="M98" s="266">
        <v>6.3</v>
      </c>
      <c r="N98" s="266">
        <v>6.1</v>
      </c>
      <c r="O98" s="266"/>
      <c r="P98" s="266"/>
      <c r="Q98" s="266"/>
      <c r="R98" s="206"/>
      <c r="S98" s="222">
        <f>ROUND((SUM(I98:O98,-(MAX(I98:O98)),-(MIN(I98:O98)))/(JUDGES_COUNT-2))*FIGDD1,4)</f>
        <v>20.625</v>
      </c>
      <c r="T98" s="209"/>
      <c r="U98" s="115"/>
      <c r="V98" s="274"/>
      <c r="W98" s="261">
        <f>W97</f>
        <v>59.9091</v>
      </c>
      <c r="X98" s="259">
        <f>X97</f>
        <v>8</v>
      </c>
      <c r="Y98" s="123"/>
      <c r="Z98" s="115"/>
      <c r="AA98" s="115"/>
      <c r="AB98" s="115"/>
      <c r="AC98" s="168"/>
      <c r="AD98" s="115"/>
      <c r="AE98" s="115"/>
      <c r="AF98" s="125"/>
      <c r="AG98" s="111"/>
      <c r="AH98" s="111"/>
      <c r="AI98" s="111"/>
      <c r="AJ98" s="111"/>
      <c r="AK98" s="111"/>
      <c r="AL98" s="111"/>
      <c r="AM98" s="111"/>
      <c r="AN98" s="115"/>
      <c r="AO98" s="115"/>
      <c r="AP98" s="115"/>
    </row>
    <row r="99" spans="1:42" s="113" customFormat="1" ht="17.25" customHeight="1">
      <c r="A99" s="269"/>
      <c r="B99" s="233"/>
      <c r="C99" s="207"/>
      <c r="D99" s="207"/>
      <c r="E99" s="207"/>
      <c r="F99" s="207"/>
      <c r="G99" s="207"/>
      <c r="H99" s="205" t="s">
        <v>78</v>
      </c>
      <c r="I99" s="266">
        <v>6.4</v>
      </c>
      <c r="J99" s="266">
        <v>6.3</v>
      </c>
      <c r="K99" s="266">
        <v>6</v>
      </c>
      <c r="L99" s="266">
        <v>5.5</v>
      </c>
      <c r="M99" s="266">
        <v>5.7</v>
      </c>
      <c r="N99" s="266">
        <v>5.6</v>
      </c>
      <c r="O99" s="266"/>
      <c r="P99" s="266"/>
      <c r="Q99" s="266"/>
      <c r="R99" s="206"/>
      <c r="S99" s="222">
        <f>ROUND((SUM(I99:O99,-(MAX(I99:O99)),-(MIN(I99:O99)))/(JUDGES_COUNT-2))*FIGDD2,4)</f>
        <v>14.75</v>
      </c>
      <c r="T99" s="209"/>
      <c r="U99" s="115"/>
      <c r="V99" s="274"/>
      <c r="W99" s="261">
        <f>W97</f>
        <v>59.9091</v>
      </c>
      <c r="X99" s="259">
        <f>X97</f>
        <v>8</v>
      </c>
      <c r="Y99" s="123"/>
      <c r="Z99" s="115"/>
      <c r="AA99" s="115"/>
      <c r="AB99" s="115"/>
      <c r="AC99" s="168"/>
      <c r="AD99" s="115"/>
      <c r="AE99" s="115"/>
      <c r="AF99" s="125"/>
      <c r="AG99" s="111"/>
      <c r="AH99" s="111"/>
      <c r="AI99" s="111"/>
      <c r="AJ99" s="111"/>
      <c r="AK99" s="111"/>
      <c r="AL99" s="111"/>
      <c r="AM99" s="111"/>
      <c r="AN99" s="115"/>
      <c r="AO99" s="115"/>
      <c r="AP99" s="115"/>
    </row>
    <row r="100" spans="1:42" s="113" customFormat="1" ht="17.25" customHeight="1">
      <c r="A100" s="267"/>
      <c r="B100" s="268"/>
      <c r="C100" s="207"/>
      <c r="D100" s="207"/>
      <c r="E100" s="207"/>
      <c r="F100" s="207"/>
      <c r="G100" s="207"/>
      <c r="H100" s="205" t="s">
        <v>79</v>
      </c>
      <c r="I100" s="266">
        <v>5.4</v>
      </c>
      <c r="J100" s="266">
        <v>6</v>
      </c>
      <c r="K100" s="266">
        <v>6.5</v>
      </c>
      <c r="L100" s="266">
        <v>6</v>
      </c>
      <c r="M100" s="266">
        <v>5.3</v>
      </c>
      <c r="N100" s="266">
        <v>5.6</v>
      </c>
      <c r="O100" s="266"/>
      <c r="P100" s="266"/>
      <c r="Q100" s="266"/>
      <c r="R100" s="206"/>
      <c r="S100" s="222">
        <f>ROUND((SUM(I100:O100,-(MAX(I100:O100)),-(MIN(I100:O100)))/(JUDGES_COUNT-2))*FIGDD3,4)</f>
        <v>15.525</v>
      </c>
      <c r="T100" s="209"/>
      <c r="U100" s="115"/>
      <c r="V100" s="274"/>
      <c r="W100" s="261">
        <f>W97</f>
        <v>59.9091</v>
      </c>
      <c r="X100" s="259">
        <f>X97</f>
        <v>8</v>
      </c>
      <c r="Y100" s="123"/>
      <c r="Z100" s="115"/>
      <c r="AA100" s="115"/>
      <c r="AB100" s="115"/>
      <c r="AC100" s="168"/>
      <c r="AD100" s="115"/>
      <c r="AE100" s="115"/>
      <c r="AF100" s="125"/>
      <c r="AG100" s="111"/>
      <c r="AH100" s="111"/>
      <c r="AI100" s="111"/>
      <c r="AJ100" s="111"/>
      <c r="AK100" s="111"/>
      <c r="AL100" s="111"/>
      <c r="AM100" s="111"/>
      <c r="AN100" s="115"/>
      <c r="AO100" s="115"/>
      <c r="AP100" s="115"/>
    </row>
    <row r="101" spans="1:42" s="113" customFormat="1" ht="17.25" customHeight="1">
      <c r="A101" s="267"/>
      <c r="B101" s="268"/>
      <c r="C101" s="207"/>
      <c r="D101" s="207"/>
      <c r="E101" s="207"/>
      <c r="F101" s="207"/>
      <c r="G101" s="207"/>
      <c r="H101" s="205" t="s">
        <v>80</v>
      </c>
      <c r="I101" s="266">
        <v>6.2</v>
      </c>
      <c r="J101" s="266">
        <v>6</v>
      </c>
      <c r="K101" s="266">
        <v>6</v>
      </c>
      <c r="L101" s="266">
        <v>6</v>
      </c>
      <c r="M101" s="266">
        <v>6</v>
      </c>
      <c r="N101" s="266">
        <v>5.6</v>
      </c>
      <c r="O101" s="266"/>
      <c r="P101" s="266"/>
      <c r="Q101" s="266"/>
      <c r="R101" s="207"/>
      <c r="S101" s="222">
        <f>ROUND((SUM(I101:O101,-(MAX(I101:O101)),-(MIN(I101:O101)))/(JUDGES_COUNT-2))*FIGDD4,4)</f>
        <v>15</v>
      </c>
      <c r="T101" s="209"/>
      <c r="U101" s="115"/>
      <c r="V101" s="274"/>
      <c r="W101" s="261">
        <f>W97</f>
        <v>59.9091</v>
      </c>
      <c r="X101" s="259">
        <f>X97</f>
        <v>8</v>
      </c>
      <c r="Y101" s="123"/>
      <c r="Z101" s="115"/>
      <c r="AA101" s="115"/>
      <c r="AB101" s="115"/>
      <c r="AC101" s="168"/>
      <c r="AD101" s="115"/>
      <c r="AE101" s="115"/>
      <c r="AF101" s="125"/>
      <c r="AG101" s="111"/>
      <c r="AH101" s="111"/>
      <c r="AI101" s="111"/>
      <c r="AJ101" s="111"/>
      <c r="AK101" s="111"/>
      <c r="AL101" s="111"/>
      <c r="AM101" s="111"/>
      <c r="AN101" s="115"/>
      <c r="AO101" s="115"/>
      <c r="AP101" s="115"/>
    </row>
    <row r="102" spans="1:42" s="113" customFormat="1" ht="17.25" customHeight="1">
      <c r="A102" s="263"/>
      <c r="B102" s="124"/>
      <c r="C102" s="122"/>
      <c r="D102" s="115"/>
      <c r="E102" s="118"/>
      <c r="F102" s="115"/>
      <c r="G102" s="255"/>
      <c r="H102" s="257"/>
      <c r="I102" s="108"/>
      <c r="J102" s="115"/>
      <c r="K102" s="119"/>
      <c r="L102" s="115"/>
      <c r="M102" s="122"/>
      <c r="N102" s="116"/>
      <c r="O102" s="115"/>
      <c r="P102" s="118"/>
      <c r="Q102" s="119"/>
      <c r="R102" s="115"/>
      <c r="S102" s="115"/>
      <c r="T102" s="115"/>
      <c r="U102" s="115"/>
      <c r="V102" s="274"/>
      <c r="W102" s="261">
        <f>W97</f>
        <v>59.9091</v>
      </c>
      <c r="X102" s="259">
        <f>X97</f>
        <v>8</v>
      </c>
      <c r="Y102" s="123"/>
      <c r="Z102" s="115"/>
      <c r="AA102" s="115"/>
      <c r="AB102" s="115"/>
      <c r="AC102" s="168"/>
      <c r="AD102" s="115"/>
      <c r="AE102" s="115"/>
      <c r="AF102" s="125"/>
      <c r="AG102" s="111"/>
      <c r="AH102" s="111"/>
      <c r="AI102" s="111"/>
      <c r="AJ102" s="111"/>
      <c r="AK102" s="111"/>
      <c r="AL102" s="111"/>
      <c r="AM102" s="111"/>
      <c r="AN102" s="115"/>
      <c r="AO102" s="115"/>
      <c r="AP102" s="115"/>
    </row>
    <row r="103" spans="1:42" s="115" customFormat="1" ht="17.25" customHeight="1">
      <c r="A103" s="264"/>
      <c r="B103" s="106">
        <v>9</v>
      </c>
      <c r="C103" s="129" t="s">
        <v>96</v>
      </c>
      <c r="E103" s="118"/>
      <c r="G103" s="255" t="s">
        <v>111</v>
      </c>
      <c r="H103" s="257"/>
      <c r="I103" s="108" t="s">
        <v>116</v>
      </c>
      <c r="K103" s="109"/>
      <c r="L103" s="110"/>
      <c r="M103" s="111"/>
      <c r="N103" s="112"/>
      <c r="O103" s="111"/>
      <c r="P103" s="111"/>
      <c r="Q103" s="111"/>
      <c r="R103" s="111"/>
      <c r="S103" s="222">
        <f>SUM(S104:S107)</f>
        <v>85.405</v>
      </c>
      <c r="T103" s="209"/>
      <c r="U103" s="223">
        <f>ROUND(((SUM(S104:S107))/FIGSDD)*10,4)+SUM(T104:T107)</f>
        <v>77.6409</v>
      </c>
      <c r="V103" s="223">
        <f>ROUND(U103*FIGS_PART,4)</f>
        <v>77.6409</v>
      </c>
      <c r="W103" s="278">
        <f>U103</f>
        <v>77.6409</v>
      </c>
      <c r="X103" s="260">
        <f>[1]!sn_val(B103)</f>
        <v>9</v>
      </c>
      <c r="Y103" s="111">
        <v>8</v>
      </c>
      <c r="Z103" s="113"/>
      <c r="AA103" s="113"/>
      <c r="AB103" s="6"/>
      <c r="AC103" s="113"/>
      <c r="AD103" s="111"/>
      <c r="AE103" s="111"/>
      <c r="AF103" s="112"/>
      <c r="AG103" s="93"/>
      <c r="AH103" s="93"/>
      <c r="AI103" s="93"/>
      <c r="AJ103" s="93"/>
      <c r="AK103" s="271">
        <f>S104</f>
        <v>27.555</v>
      </c>
      <c r="AL103" s="271">
        <f>S105</f>
        <v>17.5</v>
      </c>
      <c r="AM103" s="271">
        <f>S106</f>
        <v>21.6</v>
      </c>
      <c r="AN103" s="272">
        <f>S107</f>
        <v>18.75</v>
      </c>
      <c r="AO103" s="113"/>
      <c r="AP103" s="113"/>
    </row>
    <row r="104" spans="1:42" s="115" customFormat="1" ht="17.25" customHeight="1">
      <c r="A104" s="267"/>
      <c r="B104" s="268"/>
      <c r="C104" s="207"/>
      <c r="D104" s="207"/>
      <c r="E104" s="207"/>
      <c r="F104" s="207"/>
      <c r="G104" s="207"/>
      <c r="H104" s="205" t="s">
        <v>77</v>
      </c>
      <c r="I104" s="266">
        <v>8.4</v>
      </c>
      <c r="J104" s="266">
        <v>7.9</v>
      </c>
      <c r="K104" s="266">
        <v>8.3</v>
      </c>
      <c r="L104" s="266">
        <v>8.4</v>
      </c>
      <c r="M104" s="266">
        <v>8.3</v>
      </c>
      <c r="N104" s="266">
        <v>8.5</v>
      </c>
      <c r="O104" s="266"/>
      <c r="P104" s="266"/>
      <c r="Q104" s="266"/>
      <c r="R104" s="206"/>
      <c r="S104" s="222">
        <f>ROUND((SUM(I104:O104,-(MAX(I104:O104)),-(MIN(I104:O104)))/(JUDGES_COUNT-2))*FIGDD1,4)</f>
        <v>27.555</v>
      </c>
      <c r="T104" s="209"/>
      <c r="U104" s="111"/>
      <c r="V104" s="276"/>
      <c r="W104" s="262">
        <f>W103</f>
        <v>77.6409</v>
      </c>
      <c r="X104" s="260">
        <f>X103</f>
        <v>9</v>
      </c>
      <c r="Y104" s="111"/>
      <c r="Z104" s="113"/>
      <c r="AA104" s="113"/>
      <c r="AB104" s="6"/>
      <c r="AC104" s="113"/>
      <c r="AD104" s="111"/>
      <c r="AE104" s="111"/>
      <c r="AF104" s="112"/>
      <c r="AG104" s="93"/>
      <c r="AH104" s="93"/>
      <c r="AI104" s="93"/>
      <c r="AJ104" s="93"/>
      <c r="AK104" s="93"/>
      <c r="AL104" s="93"/>
      <c r="AM104" s="93"/>
      <c r="AN104" s="111"/>
      <c r="AO104" s="113"/>
      <c r="AP104" s="113"/>
    </row>
    <row r="105" spans="1:42" s="115" customFormat="1" ht="17.25" customHeight="1">
      <c r="A105" s="269"/>
      <c r="B105" s="233"/>
      <c r="C105" s="207"/>
      <c r="D105" s="207"/>
      <c r="E105" s="207"/>
      <c r="F105" s="207"/>
      <c r="G105" s="207"/>
      <c r="H105" s="205" t="s">
        <v>78</v>
      </c>
      <c r="I105" s="266">
        <v>7.5</v>
      </c>
      <c r="J105" s="266">
        <v>7.6</v>
      </c>
      <c r="K105" s="266">
        <v>6.9</v>
      </c>
      <c r="L105" s="266">
        <v>6.8</v>
      </c>
      <c r="M105" s="266">
        <v>6.8</v>
      </c>
      <c r="N105" s="266">
        <v>6.6</v>
      </c>
      <c r="O105" s="266"/>
      <c r="P105" s="266"/>
      <c r="Q105" s="266"/>
      <c r="R105" s="206"/>
      <c r="S105" s="222">
        <f>ROUND((SUM(I105:O105,-(MAX(I105:O105)),-(MIN(I105:O105)))/(JUDGES_COUNT-2))*FIGDD2,4)</f>
        <v>17.5</v>
      </c>
      <c r="T105" s="209"/>
      <c r="U105" s="111"/>
      <c r="V105" s="276"/>
      <c r="W105" s="262">
        <f>W103</f>
        <v>77.6409</v>
      </c>
      <c r="X105" s="260">
        <f>X103</f>
        <v>9</v>
      </c>
      <c r="Y105" s="111"/>
      <c r="Z105" s="113"/>
      <c r="AA105" s="113"/>
      <c r="AB105" s="6"/>
      <c r="AC105" s="113"/>
      <c r="AD105" s="111"/>
      <c r="AE105" s="111"/>
      <c r="AF105" s="112"/>
      <c r="AG105" s="93"/>
      <c r="AH105" s="93"/>
      <c r="AI105" s="93"/>
      <c r="AJ105" s="93"/>
      <c r="AK105" s="93"/>
      <c r="AL105" s="93"/>
      <c r="AM105" s="93"/>
      <c r="AN105" s="111"/>
      <c r="AO105" s="113"/>
      <c r="AP105" s="113"/>
    </row>
    <row r="106" spans="1:42" s="115" customFormat="1" ht="17.25" customHeight="1">
      <c r="A106" s="267"/>
      <c r="B106" s="268"/>
      <c r="C106" s="207"/>
      <c r="D106" s="207"/>
      <c r="E106" s="207"/>
      <c r="F106" s="207"/>
      <c r="G106" s="207"/>
      <c r="H106" s="205" t="s">
        <v>79</v>
      </c>
      <c r="I106" s="266">
        <v>8.4</v>
      </c>
      <c r="J106" s="266">
        <v>7.6</v>
      </c>
      <c r="K106" s="266">
        <v>7.6</v>
      </c>
      <c r="L106" s="266">
        <v>8.3</v>
      </c>
      <c r="M106" s="266">
        <v>8</v>
      </c>
      <c r="N106" s="266">
        <v>8.1</v>
      </c>
      <c r="O106" s="266"/>
      <c r="P106" s="266"/>
      <c r="Q106" s="266"/>
      <c r="R106" s="206"/>
      <c r="S106" s="222">
        <f>ROUND((SUM(I106:O106,-(MAX(I106:O106)),-(MIN(I106:O106)))/(JUDGES_COUNT-2))*FIGDD3,4)</f>
        <v>21.6</v>
      </c>
      <c r="T106" s="209"/>
      <c r="U106" s="111"/>
      <c r="V106" s="276"/>
      <c r="W106" s="262">
        <f>W103</f>
        <v>77.6409</v>
      </c>
      <c r="X106" s="260">
        <f>X103</f>
        <v>9</v>
      </c>
      <c r="Y106" s="111"/>
      <c r="Z106" s="113"/>
      <c r="AA106" s="113"/>
      <c r="AB106" s="6"/>
      <c r="AC106" s="113"/>
      <c r="AD106" s="111"/>
      <c r="AE106" s="111"/>
      <c r="AF106" s="112"/>
      <c r="AG106" s="93"/>
      <c r="AH106" s="93"/>
      <c r="AI106" s="93"/>
      <c r="AJ106" s="93"/>
      <c r="AK106" s="93"/>
      <c r="AL106" s="93"/>
      <c r="AM106" s="93"/>
      <c r="AN106" s="111"/>
      <c r="AO106" s="113"/>
      <c r="AP106" s="113"/>
    </row>
    <row r="107" spans="1:42" s="115" customFormat="1" ht="17.25" customHeight="1">
      <c r="A107" s="267"/>
      <c r="B107" s="268"/>
      <c r="C107" s="207"/>
      <c r="D107" s="207"/>
      <c r="E107" s="207"/>
      <c r="F107" s="207"/>
      <c r="G107" s="207"/>
      <c r="H107" s="205" t="s">
        <v>80</v>
      </c>
      <c r="I107" s="266">
        <v>7.6</v>
      </c>
      <c r="J107" s="266">
        <v>7.6</v>
      </c>
      <c r="K107" s="266">
        <v>7.5</v>
      </c>
      <c r="L107" s="266">
        <v>7.5</v>
      </c>
      <c r="M107" s="266">
        <v>7.4</v>
      </c>
      <c r="N107" s="266">
        <v>7.2</v>
      </c>
      <c r="O107" s="266"/>
      <c r="P107" s="266"/>
      <c r="Q107" s="266"/>
      <c r="R107" s="207"/>
      <c r="S107" s="222">
        <f>ROUND((SUM(I107:O107,-(MAX(I107:O107)),-(MIN(I107:O107)))/(JUDGES_COUNT-2))*FIGDD4,4)</f>
        <v>18.75</v>
      </c>
      <c r="T107" s="209"/>
      <c r="U107" s="111"/>
      <c r="V107" s="276"/>
      <c r="W107" s="262">
        <f>W103</f>
        <v>77.6409</v>
      </c>
      <c r="X107" s="260">
        <f>X103</f>
        <v>9</v>
      </c>
      <c r="Y107" s="111"/>
      <c r="Z107" s="113"/>
      <c r="AA107" s="113"/>
      <c r="AB107" s="6"/>
      <c r="AC107" s="113"/>
      <c r="AD107" s="111"/>
      <c r="AE107" s="111"/>
      <c r="AF107" s="112"/>
      <c r="AG107" s="93"/>
      <c r="AH107" s="93"/>
      <c r="AI107" s="93"/>
      <c r="AJ107" s="93"/>
      <c r="AK107" s="93"/>
      <c r="AL107" s="93"/>
      <c r="AM107" s="93"/>
      <c r="AN107" s="111"/>
      <c r="AO107" s="113"/>
      <c r="AP107" s="113"/>
    </row>
    <row r="108" spans="1:42" s="115" customFormat="1" ht="17.25" customHeight="1">
      <c r="A108" s="264"/>
      <c r="B108" s="106"/>
      <c r="C108" s="129"/>
      <c r="E108" s="118"/>
      <c r="G108" s="255"/>
      <c r="H108" s="257"/>
      <c r="I108" s="108"/>
      <c r="K108" s="109"/>
      <c r="L108" s="110"/>
      <c r="M108" s="111"/>
      <c r="N108" s="112"/>
      <c r="O108" s="111"/>
      <c r="P108" s="111"/>
      <c r="Q108" s="111"/>
      <c r="R108" s="111"/>
      <c r="S108" s="111"/>
      <c r="T108" s="111"/>
      <c r="U108" s="111"/>
      <c r="V108" s="276"/>
      <c r="W108" s="262">
        <f>W103</f>
        <v>77.6409</v>
      </c>
      <c r="X108" s="260">
        <f>X103</f>
        <v>9</v>
      </c>
      <c r="Y108" s="111"/>
      <c r="Z108" s="113"/>
      <c r="AA108" s="113"/>
      <c r="AB108" s="6"/>
      <c r="AC108" s="113"/>
      <c r="AD108" s="111"/>
      <c r="AE108" s="111"/>
      <c r="AF108" s="112"/>
      <c r="AG108" s="93"/>
      <c r="AH108" s="93"/>
      <c r="AI108" s="93"/>
      <c r="AJ108" s="93"/>
      <c r="AK108" s="93"/>
      <c r="AL108" s="93"/>
      <c r="AM108" s="93"/>
      <c r="AN108" s="111"/>
      <c r="AO108" s="113"/>
      <c r="AP108" s="113"/>
    </row>
    <row r="109" spans="1:40" s="115" customFormat="1" ht="17.25" customHeight="1">
      <c r="A109" s="263"/>
      <c r="B109" s="124">
        <v>10</v>
      </c>
      <c r="C109" s="118" t="s">
        <v>94</v>
      </c>
      <c r="E109" s="118"/>
      <c r="G109" s="255" t="s">
        <v>113</v>
      </c>
      <c r="H109" s="257"/>
      <c r="I109" s="108" t="s">
        <v>115</v>
      </c>
      <c r="J109" s="118"/>
      <c r="K109" s="118"/>
      <c r="L109" s="118"/>
      <c r="M109" s="118"/>
      <c r="N109" s="255"/>
      <c r="O109" s="122"/>
      <c r="P109" s="128"/>
      <c r="S109" s="222">
        <f>SUM(S110:S113)</f>
        <v>59.9825</v>
      </c>
      <c r="T109" s="209"/>
      <c r="U109" s="223">
        <f>ROUND(((SUM(S110:S113))/FIGSDD)*10,4)+SUM(T110:T113)</f>
        <v>54.5295</v>
      </c>
      <c r="V109" s="223">
        <f>ROUND(U109*FIGS_PART,4)</f>
        <v>54.5295</v>
      </c>
      <c r="W109" s="278">
        <f>U109</f>
        <v>54.5295</v>
      </c>
      <c r="X109" s="259">
        <f>[1]!sn_val(B109)</f>
        <v>10</v>
      </c>
      <c r="Y109" s="123">
        <v>21</v>
      </c>
      <c r="AC109" s="168"/>
      <c r="AF109" s="125"/>
      <c r="AK109" s="270">
        <f>S110</f>
        <v>19.7175</v>
      </c>
      <c r="AL109" s="270">
        <f>S111</f>
        <v>12.6875</v>
      </c>
      <c r="AM109" s="270">
        <f>S112</f>
        <v>13.7025</v>
      </c>
      <c r="AN109" s="270">
        <f>S113</f>
        <v>13.875</v>
      </c>
    </row>
    <row r="110" spans="1:32" s="115" customFormat="1" ht="17.25" customHeight="1">
      <c r="A110" s="267"/>
      <c r="B110" s="268"/>
      <c r="C110" s="207"/>
      <c r="D110" s="207"/>
      <c r="E110" s="207"/>
      <c r="F110" s="207"/>
      <c r="G110" s="207"/>
      <c r="H110" s="205" t="s">
        <v>77</v>
      </c>
      <c r="I110" s="266">
        <v>6</v>
      </c>
      <c r="J110" s="266">
        <v>6</v>
      </c>
      <c r="K110" s="266">
        <v>5.9</v>
      </c>
      <c r="L110" s="266">
        <v>6.2</v>
      </c>
      <c r="M110" s="266">
        <v>6</v>
      </c>
      <c r="N110" s="266">
        <v>5.8</v>
      </c>
      <c r="O110" s="266"/>
      <c r="P110" s="266"/>
      <c r="Q110" s="266"/>
      <c r="R110" s="206"/>
      <c r="S110" s="222">
        <f>ROUND((SUM(I110:O110,-(MAX(I110:O110)),-(MIN(I110:O110)))/(JUDGES_COUNT-2))*FIGDD1,4)</f>
        <v>19.7175</v>
      </c>
      <c r="T110" s="209"/>
      <c r="V110" s="274"/>
      <c r="W110" s="261">
        <f>W109</f>
        <v>54.5295</v>
      </c>
      <c r="X110" s="259">
        <f>X109</f>
        <v>10</v>
      </c>
      <c r="Y110" s="123"/>
      <c r="AC110" s="168"/>
      <c r="AF110" s="125"/>
    </row>
    <row r="111" spans="1:32" s="115" customFormat="1" ht="17.25" customHeight="1">
      <c r="A111" s="269"/>
      <c r="B111" s="233"/>
      <c r="C111" s="207"/>
      <c r="D111" s="207"/>
      <c r="E111" s="207"/>
      <c r="F111" s="207"/>
      <c r="G111" s="207"/>
      <c r="H111" s="205" t="s">
        <v>78</v>
      </c>
      <c r="I111" s="266">
        <v>5.3</v>
      </c>
      <c r="J111" s="266">
        <v>5.5</v>
      </c>
      <c r="K111" s="266">
        <v>5</v>
      </c>
      <c r="L111" s="266">
        <v>5</v>
      </c>
      <c r="M111" s="266">
        <v>5</v>
      </c>
      <c r="N111" s="266">
        <v>4.6</v>
      </c>
      <c r="O111" s="266"/>
      <c r="P111" s="266"/>
      <c r="Q111" s="266"/>
      <c r="R111" s="206"/>
      <c r="S111" s="222">
        <f>ROUND((SUM(I111:O111,-(MAX(I111:O111)),-(MIN(I111:O111)))/(JUDGES_COUNT-2))*FIGDD2,4)</f>
        <v>12.6875</v>
      </c>
      <c r="T111" s="209"/>
      <c r="V111" s="274"/>
      <c r="W111" s="261">
        <f>W109</f>
        <v>54.5295</v>
      </c>
      <c r="X111" s="259">
        <f>X109</f>
        <v>10</v>
      </c>
      <c r="Y111" s="123"/>
      <c r="AC111" s="168"/>
      <c r="AF111" s="125"/>
    </row>
    <row r="112" spans="1:32" s="115" customFormat="1" ht="17.25" customHeight="1">
      <c r="A112" s="267"/>
      <c r="B112" s="268"/>
      <c r="C112" s="207"/>
      <c r="D112" s="207"/>
      <c r="E112" s="207"/>
      <c r="F112" s="207"/>
      <c r="G112" s="207"/>
      <c r="H112" s="205" t="s">
        <v>79</v>
      </c>
      <c r="I112" s="266">
        <v>5</v>
      </c>
      <c r="J112" s="266">
        <v>5</v>
      </c>
      <c r="K112" s="266">
        <v>5.2</v>
      </c>
      <c r="L112" s="266">
        <v>6</v>
      </c>
      <c r="M112" s="266">
        <v>5</v>
      </c>
      <c r="N112" s="266">
        <v>5.1</v>
      </c>
      <c r="O112" s="266"/>
      <c r="P112" s="266"/>
      <c r="Q112" s="266"/>
      <c r="R112" s="206"/>
      <c r="S112" s="222">
        <f>ROUND((SUM(I112:O112,-(MAX(I112:O112)),-(MIN(I112:O112)))/(JUDGES_COUNT-2))*FIGDD3,4)</f>
        <v>13.7025</v>
      </c>
      <c r="T112" s="209"/>
      <c r="V112" s="274"/>
      <c r="W112" s="261">
        <f>W109</f>
        <v>54.5295</v>
      </c>
      <c r="X112" s="259">
        <f>X109</f>
        <v>10</v>
      </c>
      <c r="Y112" s="123"/>
      <c r="AC112" s="168"/>
      <c r="AF112" s="125"/>
    </row>
    <row r="113" spans="1:32" s="115" customFormat="1" ht="17.25" customHeight="1">
      <c r="A113" s="267"/>
      <c r="B113" s="268"/>
      <c r="C113" s="207"/>
      <c r="D113" s="207"/>
      <c r="E113" s="207"/>
      <c r="F113" s="207"/>
      <c r="G113" s="207"/>
      <c r="H113" s="205" t="s">
        <v>80</v>
      </c>
      <c r="I113" s="266">
        <v>5.6</v>
      </c>
      <c r="J113" s="266">
        <v>5.6</v>
      </c>
      <c r="K113" s="266">
        <v>5.6</v>
      </c>
      <c r="L113" s="266">
        <v>5.7</v>
      </c>
      <c r="M113" s="266">
        <v>5.4</v>
      </c>
      <c r="N113" s="266">
        <v>4.7</v>
      </c>
      <c r="O113" s="266"/>
      <c r="P113" s="266"/>
      <c r="Q113" s="266"/>
      <c r="R113" s="207"/>
      <c r="S113" s="222">
        <f>ROUND((SUM(I113:O113,-(MAX(I113:O113)),-(MIN(I113:O113)))/(JUDGES_COUNT-2))*FIGDD4,4)</f>
        <v>13.875</v>
      </c>
      <c r="T113" s="209"/>
      <c r="V113" s="274"/>
      <c r="W113" s="261">
        <f>W109</f>
        <v>54.5295</v>
      </c>
      <c r="X113" s="259">
        <f>X109</f>
        <v>10</v>
      </c>
      <c r="Y113" s="123"/>
      <c r="AC113" s="168"/>
      <c r="AF113" s="125"/>
    </row>
    <row r="114" spans="1:32" s="115" customFormat="1" ht="17.25" customHeight="1">
      <c r="A114" s="263"/>
      <c r="B114" s="124"/>
      <c r="C114" s="118"/>
      <c r="E114" s="118"/>
      <c r="G114" s="255"/>
      <c r="H114" s="257"/>
      <c r="I114" s="108"/>
      <c r="J114" s="118"/>
      <c r="K114" s="118"/>
      <c r="L114" s="118"/>
      <c r="M114" s="118"/>
      <c r="N114" s="255"/>
      <c r="O114" s="122"/>
      <c r="P114" s="128"/>
      <c r="V114" s="274"/>
      <c r="W114" s="261">
        <f>W109</f>
        <v>54.5295</v>
      </c>
      <c r="X114" s="259">
        <f>X109</f>
        <v>10</v>
      </c>
      <c r="Y114" s="123"/>
      <c r="AC114" s="168"/>
      <c r="AF114" s="125"/>
    </row>
    <row r="115" spans="1:40" s="115" customFormat="1" ht="17.25" customHeight="1">
      <c r="A115" s="263"/>
      <c r="B115" s="281">
        <v>11</v>
      </c>
      <c r="C115" s="282" t="s">
        <v>103</v>
      </c>
      <c r="D115" s="283"/>
      <c r="E115" s="284"/>
      <c r="F115" s="283"/>
      <c r="G115" s="285" t="s">
        <v>114</v>
      </c>
      <c r="H115" s="286"/>
      <c r="I115" s="287" t="s">
        <v>117</v>
      </c>
      <c r="J115" s="283"/>
      <c r="K115" s="284"/>
      <c r="L115" s="283"/>
      <c r="M115" s="284"/>
      <c r="N115" s="288"/>
      <c r="O115" s="283"/>
      <c r="P115" s="284"/>
      <c r="Q115" s="289"/>
      <c r="R115" s="283"/>
      <c r="S115" s="290">
        <f>SUM(S116:S119)</f>
        <v>0</v>
      </c>
      <c r="T115" s="291"/>
      <c r="U115" s="292">
        <f>ROUND(((SUM(S116:S119))/FIGSDD)*10,4)+SUM(T116:T119)</f>
        <v>0</v>
      </c>
      <c r="V115" s="292">
        <f>ROUND(U115*FIGS_PART,4)</f>
        <v>0</v>
      </c>
      <c r="W115" s="278">
        <f>U115</f>
        <v>0</v>
      </c>
      <c r="X115" s="259">
        <f>[1]!sn_val(B115)</f>
        <v>11</v>
      </c>
      <c r="Y115" s="123">
        <v>24</v>
      </c>
      <c r="AC115" s="168"/>
      <c r="AF115" s="125"/>
      <c r="AK115" s="270">
        <f>S116</f>
        <v>0</v>
      </c>
      <c r="AL115" s="270">
        <f>S117</f>
        <v>0</v>
      </c>
      <c r="AM115" s="270">
        <f>S118</f>
        <v>0</v>
      </c>
      <c r="AN115" s="270">
        <f>S119</f>
        <v>0</v>
      </c>
    </row>
    <row r="116" spans="1:32" s="115" customFormat="1" ht="17.25" customHeight="1">
      <c r="A116" s="267"/>
      <c r="B116" s="293"/>
      <c r="C116" s="294"/>
      <c r="D116" s="294"/>
      <c r="E116" s="294"/>
      <c r="F116" s="294"/>
      <c r="G116" s="294"/>
      <c r="H116" s="295" t="s">
        <v>77</v>
      </c>
      <c r="I116" s="296">
        <v>0</v>
      </c>
      <c r="J116" s="296">
        <v>0</v>
      </c>
      <c r="K116" s="296">
        <v>0</v>
      </c>
      <c r="L116" s="296">
        <v>0</v>
      </c>
      <c r="M116" s="296">
        <v>0</v>
      </c>
      <c r="N116" s="296">
        <v>0</v>
      </c>
      <c r="O116" s="296"/>
      <c r="P116" s="296"/>
      <c r="Q116" s="296"/>
      <c r="R116" s="297"/>
      <c r="S116" s="290">
        <f>ROUND((SUM(I116:O116,-(MAX(I116:O116)),-(MIN(I116:O116)))/(JUDGES_COUNT-2))*FIGDD1,4)</f>
        <v>0</v>
      </c>
      <c r="T116" s="291"/>
      <c r="U116" s="283"/>
      <c r="V116" s="298"/>
      <c r="W116" s="261">
        <f>W115</f>
        <v>0</v>
      </c>
      <c r="X116" s="259">
        <f>X115</f>
        <v>11</v>
      </c>
      <c r="Y116" s="123"/>
      <c r="AC116" s="168"/>
      <c r="AF116" s="125"/>
    </row>
    <row r="117" spans="1:32" s="115" customFormat="1" ht="17.25" customHeight="1">
      <c r="A117" s="269"/>
      <c r="B117" s="299"/>
      <c r="C117" s="294"/>
      <c r="D117" s="294"/>
      <c r="E117" s="294"/>
      <c r="F117" s="294"/>
      <c r="G117" s="294"/>
      <c r="H117" s="295" t="s">
        <v>78</v>
      </c>
      <c r="I117" s="296">
        <v>0</v>
      </c>
      <c r="J117" s="296">
        <v>0</v>
      </c>
      <c r="K117" s="296">
        <v>0</v>
      </c>
      <c r="L117" s="296">
        <v>0</v>
      </c>
      <c r="M117" s="296">
        <v>0</v>
      </c>
      <c r="N117" s="296">
        <v>0</v>
      </c>
      <c r="O117" s="296"/>
      <c r="P117" s="296"/>
      <c r="Q117" s="296"/>
      <c r="R117" s="297"/>
      <c r="S117" s="290">
        <f>ROUND((SUM(I117:O117,-(MAX(I117:O117)),-(MIN(I117:O117)))/(JUDGES_COUNT-2))*FIGDD2,4)</f>
        <v>0</v>
      </c>
      <c r="T117" s="291"/>
      <c r="U117" s="283"/>
      <c r="V117" s="298"/>
      <c r="W117" s="261">
        <f>W115</f>
        <v>0</v>
      </c>
      <c r="X117" s="259">
        <f>X115</f>
        <v>11</v>
      </c>
      <c r="Y117" s="123"/>
      <c r="AC117" s="168"/>
      <c r="AF117" s="125"/>
    </row>
    <row r="118" spans="1:32" s="115" customFormat="1" ht="17.25" customHeight="1">
      <c r="A118" s="267"/>
      <c r="B118" s="293"/>
      <c r="C118" s="294"/>
      <c r="D118" s="294"/>
      <c r="E118" s="294"/>
      <c r="F118" s="294"/>
      <c r="G118" s="294"/>
      <c r="H118" s="295" t="s">
        <v>79</v>
      </c>
      <c r="I118" s="296">
        <v>0</v>
      </c>
      <c r="J118" s="296">
        <v>0</v>
      </c>
      <c r="K118" s="296">
        <v>0</v>
      </c>
      <c r="L118" s="296">
        <v>0</v>
      </c>
      <c r="M118" s="296">
        <v>0</v>
      </c>
      <c r="N118" s="296">
        <v>0</v>
      </c>
      <c r="O118" s="296"/>
      <c r="P118" s="296"/>
      <c r="Q118" s="296"/>
      <c r="R118" s="297"/>
      <c r="S118" s="290">
        <f>ROUND((SUM(I118:O118,-(MAX(I118:O118)),-(MIN(I118:O118)))/(JUDGES_COUNT-2))*FIGDD3,4)</f>
        <v>0</v>
      </c>
      <c r="T118" s="291"/>
      <c r="U118" s="283"/>
      <c r="V118" s="298"/>
      <c r="W118" s="261">
        <f>W115</f>
        <v>0</v>
      </c>
      <c r="X118" s="259">
        <f>X115</f>
        <v>11</v>
      </c>
      <c r="Y118" s="123"/>
      <c r="AC118" s="168"/>
      <c r="AF118" s="125"/>
    </row>
    <row r="119" spans="1:32" s="115" customFormat="1" ht="17.25" customHeight="1">
      <c r="A119" s="267"/>
      <c r="B119" s="293"/>
      <c r="C119" s="294"/>
      <c r="D119" s="294"/>
      <c r="E119" s="294"/>
      <c r="F119" s="294"/>
      <c r="G119" s="294"/>
      <c r="H119" s="295" t="s">
        <v>80</v>
      </c>
      <c r="I119" s="296">
        <v>0</v>
      </c>
      <c r="J119" s="296">
        <v>0</v>
      </c>
      <c r="K119" s="296">
        <v>0</v>
      </c>
      <c r="L119" s="296">
        <v>0</v>
      </c>
      <c r="M119" s="296">
        <v>0</v>
      </c>
      <c r="N119" s="296">
        <v>0</v>
      </c>
      <c r="O119" s="296"/>
      <c r="P119" s="296"/>
      <c r="Q119" s="296"/>
      <c r="R119" s="294"/>
      <c r="S119" s="290">
        <f>ROUND((SUM(I119:O119,-(MAX(I119:O119)),-(MIN(I119:O119)))/(JUDGES_COUNT-2))*FIGDD4,4)</f>
        <v>0</v>
      </c>
      <c r="T119" s="291"/>
      <c r="U119" s="283"/>
      <c r="V119" s="298"/>
      <c r="W119" s="261">
        <f>W115</f>
        <v>0</v>
      </c>
      <c r="X119" s="259">
        <f>X115</f>
        <v>11</v>
      </c>
      <c r="Y119" s="123"/>
      <c r="AC119" s="168"/>
      <c r="AF119" s="125"/>
    </row>
    <row r="120" spans="1:32" s="115" customFormat="1" ht="17.25" customHeight="1">
      <c r="A120" s="263"/>
      <c r="B120" s="124"/>
      <c r="C120" s="122"/>
      <c r="E120" s="118"/>
      <c r="G120" s="255"/>
      <c r="H120" s="257"/>
      <c r="I120" s="108"/>
      <c r="K120" s="118"/>
      <c r="M120" s="118"/>
      <c r="N120" s="116"/>
      <c r="P120" s="118"/>
      <c r="Q120" s="119"/>
      <c r="V120" s="274"/>
      <c r="W120" s="261">
        <f>W115</f>
        <v>0</v>
      </c>
      <c r="X120" s="259">
        <f>X115</f>
        <v>11</v>
      </c>
      <c r="Y120" s="123"/>
      <c r="AC120" s="168"/>
      <c r="AF120" s="125"/>
    </row>
    <row r="121" spans="1:42" s="113" customFormat="1" ht="17.25" customHeight="1">
      <c r="A121" s="263"/>
      <c r="B121" s="124">
        <v>12</v>
      </c>
      <c r="C121" s="122" t="s">
        <v>93</v>
      </c>
      <c r="D121" s="115"/>
      <c r="E121" s="118"/>
      <c r="F121" s="115"/>
      <c r="G121" s="255" t="s">
        <v>113</v>
      </c>
      <c r="H121" s="257"/>
      <c r="I121" s="108" t="s">
        <v>115</v>
      </c>
      <c r="J121" s="115"/>
      <c r="K121" s="118"/>
      <c r="L121" s="115"/>
      <c r="M121" s="118"/>
      <c r="N121" s="116"/>
      <c r="O121" s="115"/>
      <c r="P121" s="118"/>
      <c r="Q121" s="119"/>
      <c r="R121" s="115"/>
      <c r="S121" s="222">
        <f>SUM(S122:S125)</f>
        <v>45.8825</v>
      </c>
      <c r="T121" s="209"/>
      <c r="U121" s="223">
        <f>ROUND(((SUM(S122:S125))/FIGSDD)*10,4)+SUM(T122:T125)</f>
        <v>41.7114</v>
      </c>
      <c r="V121" s="223">
        <f>ROUND(U121*FIGS_PART,4)</f>
        <v>41.7114</v>
      </c>
      <c r="W121" s="278">
        <f>U121</f>
        <v>41.7114</v>
      </c>
      <c r="X121" s="259">
        <f>[1]!sn_val(B121)</f>
        <v>12</v>
      </c>
      <c r="Y121" s="123">
        <v>13</v>
      </c>
      <c r="Z121" s="115"/>
      <c r="AA121" s="115"/>
      <c r="AB121" s="115"/>
      <c r="AC121" s="168"/>
      <c r="AD121" s="115"/>
      <c r="AE121" s="115"/>
      <c r="AF121" s="125"/>
      <c r="AG121" s="115"/>
      <c r="AH121" s="115"/>
      <c r="AI121" s="115"/>
      <c r="AJ121" s="115"/>
      <c r="AK121" s="270">
        <f>S122</f>
        <v>19.2225</v>
      </c>
      <c r="AL121" s="270">
        <f>S123</f>
        <v>0</v>
      </c>
      <c r="AM121" s="270">
        <f>S124</f>
        <v>13.9725</v>
      </c>
      <c r="AN121" s="270">
        <f>S125</f>
        <v>12.6875</v>
      </c>
      <c r="AO121" s="115"/>
      <c r="AP121" s="115"/>
    </row>
    <row r="122" spans="1:42" s="113" customFormat="1" ht="17.25" customHeight="1">
      <c r="A122" s="267"/>
      <c r="B122" s="268"/>
      <c r="C122" s="207"/>
      <c r="D122" s="207"/>
      <c r="E122" s="207"/>
      <c r="F122" s="207"/>
      <c r="G122" s="207"/>
      <c r="H122" s="205" t="s">
        <v>77</v>
      </c>
      <c r="I122" s="266">
        <v>5.7</v>
      </c>
      <c r="J122" s="266">
        <v>5.6</v>
      </c>
      <c r="K122" s="266">
        <v>6.1</v>
      </c>
      <c r="L122" s="266">
        <v>6</v>
      </c>
      <c r="M122" s="266">
        <v>5.7</v>
      </c>
      <c r="N122" s="266">
        <v>5.9</v>
      </c>
      <c r="O122" s="266"/>
      <c r="P122" s="266"/>
      <c r="Q122" s="266"/>
      <c r="R122" s="206"/>
      <c r="S122" s="222">
        <f>ROUND((SUM(I122:O122,-(MAX(I122:O122)),-(MIN(I122:O122)))/(JUDGES_COUNT-2))*FIGDD1,4)</f>
        <v>19.2225</v>
      </c>
      <c r="T122" s="209"/>
      <c r="U122" s="115"/>
      <c r="V122" s="274"/>
      <c r="W122" s="261">
        <f>W121</f>
        <v>41.7114</v>
      </c>
      <c r="X122" s="259">
        <f>X121</f>
        <v>12</v>
      </c>
      <c r="Y122" s="123"/>
      <c r="Z122" s="115"/>
      <c r="AA122" s="115"/>
      <c r="AB122" s="115"/>
      <c r="AC122" s="168"/>
      <c r="AD122" s="115"/>
      <c r="AE122" s="115"/>
      <c r="AF122" s="12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</row>
    <row r="123" spans="1:42" s="113" customFormat="1" ht="17.25" customHeight="1">
      <c r="A123" s="269"/>
      <c r="B123" s="233"/>
      <c r="C123" s="207"/>
      <c r="D123" s="207"/>
      <c r="E123" s="207"/>
      <c r="F123" s="207"/>
      <c r="G123" s="207"/>
      <c r="H123" s="205" t="s">
        <v>78</v>
      </c>
      <c r="I123" s="266">
        <v>0</v>
      </c>
      <c r="J123" s="266">
        <v>0</v>
      </c>
      <c r="K123" s="266">
        <v>0</v>
      </c>
      <c r="L123" s="266">
        <v>0</v>
      </c>
      <c r="M123" s="266">
        <v>0</v>
      </c>
      <c r="N123" s="266">
        <v>0</v>
      </c>
      <c r="O123" s="266"/>
      <c r="P123" s="266"/>
      <c r="Q123" s="266"/>
      <c r="R123" s="206"/>
      <c r="S123" s="222">
        <f>ROUND((SUM(I123:O123,-(MAX(I123:O123)),-(MIN(I123:O123)))/(JUDGES_COUNT-2))*FIGDD2,4)</f>
        <v>0</v>
      </c>
      <c r="T123" s="209"/>
      <c r="U123" s="115"/>
      <c r="V123" s="274"/>
      <c r="W123" s="261">
        <f>W121</f>
        <v>41.7114</v>
      </c>
      <c r="X123" s="259">
        <f>X121</f>
        <v>12</v>
      </c>
      <c r="Y123" s="123"/>
      <c r="Z123" s="115"/>
      <c r="AA123" s="115"/>
      <c r="AB123" s="115"/>
      <c r="AC123" s="168"/>
      <c r="AD123" s="115"/>
      <c r="AE123" s="115"/>
      <c r="AF123" s="12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</row>
    <row r="124" spans="1:42" s="113" customFormat="1" ht="17.25" customHeight="1">
      <c r="A124" s="267"/>
      <c r="B124" s="268"/>
      <c r="C124" s="207"/>
      <c r="D124" s="207"/>
      <c r="E124" s="207"/>
      <c r="F124" s="207"/>
      <c r="G124" s="207"/>
      <c r="H124" s="205" t="s">
        <v>79</v>
      </c>
      <c r="I124" s="266">
        <v>5.3</v>
      </c>
      <c r="J124" s="266">
        <v>5.1</v>
      </c>
      <c r="K124" s="266">
        <v>5.8</v>
      </c>
      <c r="L124" s="266">
        <v>5.5</v>
      </c>
      <c r="M124" s="266">
        <v>4.8</v>
      </c>
      <c r="N124" s="266">
        <v>4.8</v>
      </c>
      <c r="O124" s="266"/>
      <c r="P124" s="266"/>
      <c r="Q124" s="266"/>
      <c r="R124" s="206"/>
      <c r="S124" s="222">
        <f>ROUND((SUM(I124:O124,-(MAX(I124:O124)),-(MIN(I124:O124)))/(JUDGES_COUNT-2))*FIGDD3,4)</f>
        <v>13.9725</v>
      </c>
      <c r="T124" s="209"/>
      <c r="U124" s="115"/>
      <c r="V124" s="274"/>
      <c r="W124" s="261">
        <f>W121</f>
        <v>41.7114</v>
      </c>
      <c r="X124" s="259">
        <f>X121</f>
        <v>12</v>
      </c>
      <c r="Y124" s="123"/>
      <c r="Z124" s="115"/>
      <c r="AA124" s="115"/>
      <c r="AB124" s="115"/>
      <c r="AC124" s="168"/>
      <c r="AD124" s="115"/>
      <c r="AE124" s="115"/>
      <c r="AF124" s="12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</row>
    <row r="125" spans="1:42" s="113" customFormat="1" ht="17.25" customHeight="1">
      <c r="A125" s="267"/>
      <c r="B125" s="268"/>
      <c r="C125" s="207"/>
      <c r="D125" s="207"/>
      <c r="E125" s="207"/>
      <c r="F125" s="207"/>
      <c r="G125" s="207"/>
      <c r="H125" s="205" t="s">
        <v>80</v>
      </c>
      <c r="I125" s="266">
        <v>5.4</v>
      </c>
      <c r="J125" s="266">
        <v>5.1</v>
      </c>
      <c r="K125" s="266">
        <v>5.2</v>
      </c>
      <c r="L125" s="266">
        <v>5</v>
      </c>
      <c r="M125" s="266">
        <v>5</v>
      </c>
      <c r="N125" s="266">
        <v>4.6</v>
      </c>
      <c r="O125" s="266"/>
      <c r="P125" s="266"/>
      <c r="Q125" s="266"/>
      <c r="R125" s="207"/>
      <c r="S125" s="222">
        <f>ROUND((SUM(I125:O125,-(MAX(I125:O125)),-(MIN(I125:O125)))/(JUDGES_COUNT-2))*FIGDD4,4)</f>
        <v>12.6875</v>
      </c>
      <c r="T125" s="209"/>
      <c r="U125" s="115"/>
      <c r="V125" s="274"/>
      <c r="W125" s="261">
        <f>W121</f>
        <v>41.7114</v>
      </c>
      <c r="X125" s="259">
        <f>X121</f>
        <v>12</v>
      </c>
      <c r="Y125" s="123"/>
      <c r="Z125" s="115"/>
      <c r="AA125" s="115"/>
      <c r="AB125" s="115"/>
      <c r="AC125" s="168"/>
      <c r="AD125" s="115"/>
      <c r="AE125" s="115"/>
      <c r="AF125" s="12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</row>
    <row r="126" spans="1:42" s="113" customFormat="1" ht="17.25" customHeight="1">
      <c r="A126" s="263"/>
      <c r="B126" s="124"/>
      <c r="C126" s="122"/>
      <c r="D126" s="115"/>
      <c r="E126" s="118"/>
      <c r="F126" s="115"/>
      <c r="G126" s="255"/>
      <c r="H126" s="257"/>
      <c r="I126" s="108"/>
      <c r="J126" s="115"/>
      <c r="K126" s="118"/>
      <c r="L126" s="115"/>
      <c r="M126" s="118"/>
      <c r="N126" s="116"/>
      <c r="O126" s="115"/>
      <c r="P126" s="118"/>
      <c r="Q126" s="119"/>
      <c r="R126" s="115"/>
      <c r="S126" s="115"/>
      <c r="T126" s="115"/>
      <c r="U126" s="115"/>
      <c r="V126" s="274"/>
      <c r="W126" s="261">
        <f>W121</f>
        <v>41.7114</v>
      </c>
      <c r="X126" s="259">
        <f>X121</f>
        <v>12</v>
      </c>
      <c r="Y126" s="123"/>
      <c r="Z126" s="115"/>
      <c r="AA126" s="115"/>
      <c r="AB126" s="115"/>
      <c r="AC126" s="168"/>
      <c r="AD126" s="115"/>
      <c r="AE126" s="115"/>
      <c r="AF126" s="12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</row>
    <row r="127" spans="1:40" s="115" customFormat="1" ht="17.25" customHeight="1">
      <c r="A127" s="263"/>
      <c r="B127" s="124">
        <v>13</v>
      </c>
      <c r="C127" s="122" t="s">
        <v>97</v>
      </c>
      <c r="E127" s="118"/>
      <c r="G127" s="255" t="s">
        <v>111</v>
      </c>
      <c r="H127" s="257"/>
      <c r="I127" s="108" t="s">
        <v>116</v>
      </c>
      <c r="K127" s="118"/>
      <c r="M127" s="118"/>
      <c r="N127" s="116"/>
      <c r="P127" s="118"/>
      <c r="Q127" s="119"/>
      <c r="S127" s="222">
        <f>SUM(S128:S131)</f>
        <v>82.5875</v>
      </c>
      <c r="T127" s="209"/>
      <c r="U127" s="223">
        <f>ROUND(((SUM(S128:S131))/FIGSDD)*10,4)+SUM(T128:T131)</f>
        <v>75.0795</v>
      </c>
      <c r="V127" s="223">
        <f>ROUND(U127*FIGS_PART,4)</f>
        <v>75.0795</v>
      </c>
      <c r="W127" s="278">
        <f>U127</f>
        <v>75.0795</v>
      </c>
      <c r="X127" s="259">
        <f>[1]!sn_val(B127)</f>
        <v>13</v>
      </c>
      <c r="Y127" s="123">
        <v>22</v>
      </c>
      <c r="AC127" s="168"/>
      <c r="AF127" s="125"/>
      <c r="AK127" s="270">
        <f>S128</f>
        <v>27.225</v>
      </c>
      <c r="AL127" s="270">
        <f>S129</f>
        <v>17.0625</v>
      </c>
      <c r="AM127" s="270">
        <f>S130</f>
        <v>20.925</v>
      </c>
      <c r="AN127" s="270">
        <f>S131</f>
        <v>17.375</v>
      </c>
    </row>
    <row r="128" spans="1:32" s="115" customFormat="1" ht="17.25" customHeight="1">
      <c r="A128" s="267"/>
      <c r="B128" s="268"/>
      <c r="C128" s="207"/>
      <c r="D128" s="207"/>
      <c r="E128" s="207"/>
      <c r="F128" s="207"/>
      <c r="G128" s="207"/>
      <c r="H128" s="205" t="s">
        <v>77</v>
      </c>
      <c r="I128" s="266">
        <v>8.5</v>
      </c>
      <c r="J128" s="266">
        <v>7.9</v>
      </c>
      <c r="K128" s="266">
        <v>8.9</v>
      </c>
      <c r="L128" s="266">
        <v>0.8</v>
      </c>
      <c r="M128" s="266">
        <v>8.4</v>
      </c>
      <c r="N128" s="266">
        <v>8.2</v>
      </c>
      <c r="O128" s="266"/>
      <c r="P128" s="266"/>
      <c r="Q128" s="266"/>
      <c r="R128" s="206"/>
      <c r="S128" s="222">
        <f>ROUND((SUM(I128:O128,-(MAX(I128:O128)),-(MIN(I128:O128)))/(JUDGES_COUNT-2))*FIGDD1,4)</f>
        <v>27.225</v>
      </c>
      <c r="T128" s="209"/>
      <c r="V128" s="274"/>
      <c r="W128" s="261">
        <f>W127</f>
        <v>75.0795</v>
      </c>
      <c r="X128" s="259">
        <f>X127</f>
        <v>13</v>
      </c>
      <c r="Y128" s="123"/>
      <c r="AC128" s="168"/>
      <c r="AF128" s="125"/>
    </row>
    <row r="129" spans="1:32" s="115" customFormat="1" ht="17.25" customHeight="1">
      <c r="A129" s="269"/>
      <c r="B129" s="233"/>
      <c r="C129" s="207"/>
      <c r="D129" s="207"/>
      <c r="E129" s="207"/>
      <c r="F129" s="207"/>
      <c r="G129" s="207"/>
      <c r="H129" s="205" t="s">
        <v>78</v>
      </c>
      <c r="I129" s="266">
        <v>7.2</v>
      </c>
      <c r="J129" s="266">
        <v>7</v>
      </c>
      <c r="K129" s="266">
        <v>6.7</v>
      </c>
      <c r="L129" s="266">
        <v>6.8</v>
      </c>
      <c r="M129" s="266">
        <v>6.8</v>
      </c>
      <c r="N129" s="266">
        <v>6.4</v>
      </c>
      <c r="O129" s="266"/>
      <c r="P129" s="266"/>
      <c r="Q129" s="266"/>
      <c r="R129" s="206"/>
      <c r="S129" s="222">
        <f>ROUND((SUM(I129:O129,-(MAX(I129:O129)),-(MIN(I129:O129)))/(JUDGES_COUNT-2))*FIGDD2,4)</f>
        <v>17.0625</v>
      </c>
      <c r="T129" s="209"/>
      <c r="V129" s="274"/>
      <c r="W129" s="261">
        <f>W127</f>
        <v>75.0795</v>
      </c>
      <c r="X129" s="259">
        <f>X127</f>
        <v>13</v>
      </c>
      <c r="Y129" s="123"/>
      <c r="AC129" s="168"/>
      <c r="AF129" s="125"/>
    </row>
    <row r="130" spans="1:32" s="115" customFormat="1" ht="17.25" customHeight="1">
      <c r="A130" s="267"/>
      <c r="B130" s="268"/>
      <c r="C130" s="207"/>
      <c r="D130" s="207"/>
      <c r="E130" s="207"/>
      <c r="F130" s="207"/>
      <c r="G130" s="207"/>
      <c r="H130" s="205" t="s">
        <v>79</v>
      </c>
      <c r="I130" s="266">
        <v>7.6</v>
      </c>
      <c r="J130" s="266">
        <v>7.4</v>
      </c>
      <c r="K130" s="266">
        <v>8</v>
      </c>
      <c r="L130" s="266">
        <v>7.8</v>
      </c>
      <c r="M130" s="266">
        <v>7.8</v>
      </c>
      <c r="N130" s="266">
        <v>7.8</v>
      </c>
      <c r="O130" s="266"/>
      <c r="P130" s="266"/>
      <c r="Q130" s="266"/>
      <c r="R130" s="206"/>
      <c r="S130" s="222">
        <f>ROUND((SUM(I130:O130,-(MAX(I130:O130)),-(MIN(I130:O130)))/(JUDGES_COUNT-2))*FIGDD3,4)</f>
        <v>20.925</v>
      </c>
      <c r="T130" s="209"/>
      <c r="V130" s="274"/>
      <c r="W130" s="261">
        <f>W127</f>
        <v>75.0795</v>
      </c>
      <c r="X130" s="259">
        <f>X127</f>
        <v>13</v>
      </c>
      <c r="Y130" s="123"/>
      <c r="AC130" s="168"/>
      <c r="AF130" s="125"/>
    </row>
    <row r="131" spans="1:32" s="115" customFormat="1" ht="17.25" customHeight="1">
      <c r="A131" s="267"/>
      <c r="B131" s="268"/>
      <c r="C131" s="207"/>
      <c r="D131" s="207"/>
      <c r="E131" s="207"/>
      <c r="F131" s="207"/>
      <c r="G131" s="207"/>
      <c r="H131" s="205" t="s">
        <v>80</v>
      </c>
      <c r="I131" s="266">
        <v>7.2</v>
      </c>
      <c r="J131" s="266">
        <v>7.2</v>
      </c>
      <c r="K131" s="266">
        <v>7</v>
      </c>
      <c r="L131" s="266">
        <v>6.9</v>
      </c>
      <c r="M131" s="266">
        <v>6.7</v>
      </c>
      <c r="N131" s="266">
        <v>6.6</v>
      </c>
      <c r="O131" s="266"/>
      <c r="P131" s="266"/>
      <c r="Q131" s="266"/>
      <c r="R131" s="207"/>
      <c r="S131" s="222">
        <f>ROUND((SUM(I131:O131,-(MAX(I131:O131)),-(MIN(I131:O131)))/(JUDGES_COUNT-2))*FIGDD4,4)</f>
        <v>17.375</v>
      </c>
      <c r="T131" s="209"/>
      <c r="V131" s="274"/>
      <c r="W131" s="261">
        <f>W127</f>
        <v>75.0795</v>
      </c>
      <c r="X131" s="259">
        <f>X127</f>
        <v>13</v>
      </c>
      <c r="Y131" s="123"/>
      <c r="AC131" s="168"/>
      <c r="AF131" s="125"/>
    </row>
    <row r="132" spans="1:32" s="115" customFormat="1" ht="17.25" customHeight="1">
      <c r="A132" s="263"/>
      <c r="B132" s="124"/>
      <c r="C132" s="122"/>
      <c r="E132" s="118"/>
      <c r="G132" s="255"/>
      <c r="H132" s="257"/>
      <c r="I132" s="108"/>
      <c r="K132" s="118"/>
      <c r="M132" s="118"/>
      <c r="N132" s="116"/>
      <c r="P132" s="118"/>
      <c r="Q132" s="119"/>
      <c r="V132" s="274"/>
      <c r="W132" s="261">
        <f>W127</f>
        <v>75.0795</v>
      </c>
      <c r="X132" s="259">
        <f>X127</f>
        <v>13</v>
      </c>
      <c r="Y132" s="123"/>
      <c r="AC132" s="168"/>
      <c r="AF132" s="125"/>
    </row>
    <row r="133" spans="1:40" s="115" customFormat="1" ht="17.25" customHeight="1">
      <c r="A133" s="263"/>
      <c r="B133" s="124">
        <v>14</v>
      </c>
      <c r="C133" s="122" t="s">
        <v>85</v>
      </c>
      <c r="E133" s="118"/>
      <c r="G133" s="255" t="s">
        <v>109</v>
      </c>
      <c r="H133" s="257"/>
      <c r="I133" s="108" t="s">
        <v>115</v>
      </c>
      <c r="K133" s="118"/>
      <c r="M133" s="118"/>
      <c r="N133" s="116"/>
      <c r="P133" s="118"/>
      <c r="Q133" s="119"/>
      <c r="S133" s="222">
        <f>SUM(S134:S137)</f>
        <v>68.86</v>
      </c>
      <c r="T133" s="209"/>
      <c r="U133" s="223">
        <f>ROUND(((SUM(S134:S137))/FIGSDD)*10,4)+SUM(T134:T137)</f>
        <v>62.6</v>
      </c>
      <c r="V133" s="223">
        <f>ROUND(U133*FIGS_PART,4)</f>
        <v>62.6</v>
      </c>
      <c r="W133" s="278">
        <f>U133</f>
        <v>62.6</v>
      </c>
      <c r="X133" s="259">
        <f>[1]!sn_val(B133)</f>
        <v>14</v>
      </c>
      <c r="Y133" s="123">
        <v>6</v>
      </c>
      <c r="AC133" s="168"/>
      <c r="AF133" s="125"/>
      <c r="AK133" s="270">
        <f>S134</f>
        <v>21.8625</v>
      </c>
      <c r="AL133" s="270">
        <f>S135</f>
        <v>16.4375</v>
      </c>
      <c r="AM133" s="270">
        <f>S136</f>
        <v>15.9975</v>
      </c>
      <c r="AN133" s="270">
        <f>S137</f>
        <v>14.5625</v>
      </c>
    </row>
    <row r="134" spans="1:32" s="115" customFormat="1" ht="17.25" customHeight="1">
      <c r="A134" s="267"/>
      <c r="B134" s="268"/>
      <c r="C134" s="207"/>
      <c r="D134" s="207"/>
      <c r="E134" s="207"/>
      <c r="F134" s="207"/>
      <c r="G134" s="207"/>
      <c r="H134" s="205" t="s">
        <v>77</v>
      </c>
      <c r="I134" s="266">
        <v>6.5</v>
      </c>
      <c r="J134" s="266">
        <v>6.3</v>
      </c>
      <c r="K134" s="266">
        <v>7</v>
      </c>
      <c r="L134" s="266">
        <v>6.8</v>
      </c>
      <c r="M134" s="266">
        <v>6.5</v>
      </c>
      <c r="N134" s="266">
        <v>6.7</v>
      </c>
      <c r="O134" s="266"/>
      <c r="P134" s="266"/>
      <c r="Q134" s="266"/>
      <c r="R134" s="206"/>
      <c r="S134" s="222">
        <f>ROUND((SUM(I134:O134,-(MAX(I134:O134)),-(MIN(I134:O134)))/(JUDGES_COUNT-2))*FIGDD1,4)</f>
        <v>21.8625</v>
      </c>
      <c r="T134" s="209"/>
      <c r="V134" s="274"/>
      <c r="W134" s="261">
        <f>W133</f>
        <v>62.6</v>
      </c>
      <c r="X134" s="259">
        <f>X133</f>
        <v>14</v>
      </c>
      <c r="Y134" s="123"/>
      <c r="AC134" s="168"/>
      <c r="AF134" s="125"/>
    </row>
    <row r="135" spans="1:32" s="115" customFormat="1" ht="17.25" customHeight="1">
      <c r="A135" s="269"/>
      <c r="B135" s="233"/>
      <c r="C135" s="207"/>
      <c r="D135" s="207"/>
      <c r="E135" s="207"/>
      <c r="F135" s="207"/>
      <c r="G135" s="207"/>
      <c r="H135" s="205" t="s">
        <v>78</v>
      </c>
      <c r="I135" s="266">
        <v>6.8</v>
      </c>
      <c r="J135" s="266">
        <v>7</v>
      </c>
      <c r="K135" s="266">
        <v>6.5</v>
      </c>
      <c r="L135" s="266">
        <v>6.5</v>
      </c>
      <c r="M135" s="266">
        <v>6.5</v>
      </c>
      <c r="N135" s="266">
        <v>6</v>
      </c>
      <c r="O135" s="266"/>
      <c r="P135" s="266"/>
      <c r="Q135" s="266"/>
      <c r="R135" s="206"/>
      <c r="S135" s="222">
        <f>ROUND((SUM(I135:O135,-(MAX(I135:O135)),-(MIN(I135:O135)))/(JUDGES_COUNT-2))*FIGDD2,4)</f>
        <v>16.4375</v>
      </c>
      <c r="T135" s="209"/>
      <c r="V135" s="274"/>
      <c r="W135" s="261">
        <f>W133</f>
        <v>62.6</v>
      </c>
      <c r="X135" s="259">
        <f>X133</f>
        <v>14</v>
      </c>
      <c r="Y135" s="123"/>
      <c r="AC135" s="168"/>
      <c r="AF135" s="125"/>
    </row>
    <row r="136" spans="1:32" s="115" customFormat="1" ht="17.25" customHeight="1">
      <c r="A136" s="267"/>
      <c r="B136" s="268"/>
      <c r="C136" s="207"/>
      <c r="D136" s="207"/>
      <c r="E136" s="207"/>
      <c r="F136" s="207"/>
      <c r="G136" s="207"/>
      <c r="H136" s="205" t="s">
        <v>79</v>
      </c>
      <c r="I136" s="266">
        <v>5.8</v>
      </c>
      <c r="J136" s="266">
        <v>6</v>
      </c>
      <c r="K136" s="266">
        <v>6.2</v>
      </c>
      <c r="L136" s="266">
        <v>6.4</v>
      </c>
      <c r="M136" s="266">
        <v>5.4</v>
      </c>
      <c r="N136" s="266">
        <v>5.7</v>
      </c>
      <c r="O136" s="266"/>
      <c r="P136" s="266"/>
      <c r="Q136" s="266"/>
      <c r="R136" s="206"/>
      <c r="S136" s="222">
        <f>ROUND((SUM(I136:O136,-(MAX(I136:O136)),-(MIN(I136:O136)))/(JUDGES_COUNT-2))*FIGDD3,4)</f>
        <v>15.9975</v>
      </c>
      <c r="T136" s="209"/>
      <c r="V136" s="274"/>
      <c r="W136" s="261">
        <f>W133</f>
        <v>62.6</v>
      </c>
      <c r="X136" s="259">
        <f>X133</f>
        <v>14</v>
      </c>
      <c r="Y136" s="123"/>
      <c r="AC136" s="168"/>
      <c r="AF136" s="125"/>
    </row>
    <row r="137" spans="1:32" s="115" customFormat="1" ht="17.25" customHeight="1">
      <c r="A137" s="267"/>
      <c r="B137" s="268"/>
      <c r="C137" s="207"/>
      <c r="D137" s="207"/>
      <c r="E137" s="207"/>
      <c r="F137" s="207"/>
      <c r="G137" s="207"/>
      <c r="H137" s="205" t="s">
        <v>80</v>
      </c>
      <c r="I137" s="266">
        <v>6</v>
      </c>
      <c r="J137" s="266">
        <v>5</v>
      </c>
      <c r="K137" s="266">
        <v>5.7</v>
      </c>
      <c r="L137" s="266">
        <v>6.4</v>
      </c>
      <c r="M137" s="266">
        <v>6</v>
      </c>
      <c r="N137" s="266">
        <v>5.6</v>
      </c>
      <c r="O137" s="266"/>
      <c r="P137" s="266"/>
      <c r="Q137" s="266"/>
      <c r="R137" s="207"/>
      <c r="S137" s="222">
        <f>ROUND((SUM(I137:O137,-(MAX(I137:O137)),-(MIN(I137:O137)))/(JUDGES_COUNT-2))*FIGDD4,4)</f>
        <v>14.5625</v>
      </c>
      <c r="T137" s="209"/>
      <c r="V137" s="274"/>
      <c r="W137" s="261">
        <f>W133</f>
        <v>62.6</v>
      </c>
      <c r="X137" s="259">
        <f>X133</f>
        <v>14</v>
      </c>
      <c r="Y137" s="123"/>
      <c r="AC137" s="168"/>
      <c r="AF137" s="125"/>
    </row>
    <row r="138" spans="1:32" s="115" customFormat="1" ht="17.25" customHeight="1">
      <c r="A138" s="263"/>
      <c r="B138" s="124"/>
      <c r="C138" s="122"/>
      <c r="E138" s="118"/>
      <c r="G138" s="255"/>
      <c r="H138" s="257"/>
      <c r="I138" s="108"/>
      <c r="K138" s="118"/>
      <c r="M138" s="118"/>
      <c r="N138" s="116"/>
      <c r="P138" s="118"/>
      <c r="Q138" s="119"/>
      <c r="V138" s="274"/>
      <c r="W138" s="261">
        <f>W133</f>
        <v>62.6</v>
      </c>
      <c r="X138" s="259">
        <f>X133</f>
        <v>14</v>
      </c>
      <c r="Y138" s="123"/>
      <c r="AC138" s="168"/>
      <c r="AF138" s="125"/>
    </row>
    <row r="139" spans="1:40" s="115" customFormat="1" ht="17.25" customHeight="1">
      <c r="A139" s="263"/>
      <c r="B139" s="124">
        <v>15</v>
      </c>
      <c r="C139" s="129" t="s">
        <v>105</v>
      </c>
      <c r="E139" s="118"/>
      <c r="G139" s="255" t="s">
        <v>108</v>
      </c>
      <c r="H139" s="257"/>
      <c r="I139" s="108" t="s">
        <v>118</v>
      </c>
      <c r="K139" s="118"/>
      <c r="M139" s="118"/>
      <c r="N139" s="116"/>
      <c r="P139" s="118"/>
      <c r="Q139" s="119"/>
      <c r="S139" s="222">
        <f>SUM(S140:S143)</f>
        <v>82.2025</v>
      </c>
      <c r="T139" s="209"/>
      <c r="U139" s="223">
        <f>ROUND(((SUM(S140:S143))/FIGSDD)*10,4)+SUM(T140:T143)</f>
        <v>74.7295</v>
      </c>
      <c r="V139" s="223">
        <f>ROUND(U139*FIGS_PART,4)</f>
        <v>74.7295</v>
      </c>
      <c r="W139" s="278">
        <f>U139</f>
        <v>74.7295</v>
      </c>
      <c r="X139" s="259">
        <f>[1]!sn_val(B139)</f>
        <v>15</v>
      </c>
      <c r="Y139" s="123">
        <v>9</v>
      </c>
      <c r="AC139" s="168"/>
      <c r="AF139" s="125"/>
      <c r="AK139" s="270">
        <f>S140</f>
        <v>27.4725</v>
      </c>
      <c r="AL139" s="270">
        <f>S141</f>
        <v>17.4375</v>
      </c>
      <c r="AM139" s="270">
        <f>S142</f>
        <v>19.98</v>
      </c>
      <c r="AN139" s="270">
        <f>S143</f>
        <v>17.3125</v>
      </c>
    </row>
    <row r="140" spans="1:32" s="115" customFormat="1" ht="17.25" customHeight="1">
      <c r="A140" s="267"/>
      <c r="B140" s="268"/>
      <c r="C140" s="207"/>
      <c r="D140" s="207"/>
      <c r="E140" s="207"/>
      <c r="F140" s="207"/>
      <c r="G140" s="207"/>
      <c r="H140" s="205" t="s">
        <v>77</v>
      </c>
      <c r="I140" s="266">
        <v>7.8</v>
      </c>
      <c r="J140" s="266">
        <v>8.7</v>
      </c>
      <c r="K140" s="266">
        <v>8.3</v>
      </c>
      <c r="L140" s="266">
        <v>7.9</v>
      </c>
      <c r="M140" s="266">
        <v>8.5</v>
      </c>
      <c r="N140" s="266">
        <v>8.6</v>
      </c>
      <c r="O140" s="266"/>
      <c r="P140" s="266"/>
      <c r="Q140" s="266"/>
      <c r="R140" s="206"/>
      <c r="S140" s="222">
        <f>ROUND((SUM(I140:O140,-(MAX(I140:O140)),-(MIN(I140:O140)))/(JUDGES_COUNT-2))*FIGDD1,4)</f>
        <v>27.4725</v>
      </c>
      <c r="T140" s="209"/>
      <c r="V140" s="274"/>
      <c r="W140" s="261">
        <f>W139</f>
        <v>74.7295</v>
      </c>
      <c r="X140" s="259">
        <f>X139</f>
        <v>15</v>
      </c>
      <c r="Y140" s="123"/>
      <c r="AC140" s="168"/>
      <c r="AF140" s="125"/>
    </row>
    <row r="141" spans="1:32" s="115" customFormat="1" ht="17.25" customHeight="1">
      <c r="A141" s="269"/>
      <c r="B141" s="233"/>
      <c r="C141" s="207"/>
      <c r="D141" s="207"/>
      <c r="E141" s="207"/>
      <c r="F141" s="207"/>
      <c r="G141" s="207"/>
      <c r="H141" s="205" t="s">
        <v>78</v>
      </c>
      <c r="I141" s="266">
        <v>7</v>
      </c>
      <c r="J141" s="266">
        <v>7.4</v>
      </c>
      <c r="K141" s="266">
        <v>7.3</v>
      </c>
      <c r="L141" s="266">
        <v>6.8</v>
      </c>
      <c r="M141" s="266">
        <v>6.8</v>
      </c>
      <c r="N141" s="266">
        <v>6.3</v>
      </c>
      <c r="O141" s="266"/>
      <c r="P141" s="266"/>
      <c r="Q141" s="266"/>
      <c r="R141" s="206"/>
      <c r="S141" s="222">
        <f>ROUND((SUM(I141:O141,-(MAX(I141:O141)),-(MIN(I141:O141)))/(JUDGES_COUNT-2))*FIGDD2,4)</f>
        <v>17.4375</v>
      </c>
      <c r="T141" s="209"/>
      <c r="V141" s="274"/>
      <c r="W141" s="261">
        <f>W139</f>
        <v>74.7295</v>
      </c>
      <c r="X141" s="259">
        <f>X139</f>
        <v>15</v>
      </c>
      <c r="Y141" s="123"/>
      <c r="AC141" s="168"/>
      <c r="AF141" s="125"/>
    </row>
    <row r="142" spans="1:32" s="115" customFormat="1" ht="17.25" customHeight="1">
      <c r="A142" s="267"/>
      <c r="B142" s="268"/>
      <c r="C142" s="207"/>
      <c r="D142" s="207"/>
      <c r="E142" s="207"/>
      <c r="F142" s="207"/>
      <c r="G142" s="207"/>
      <c r="H142" s="205" t="s">
        <v>79</v>
      </c>
      <c r="I142" s="266">
        <v>7.2</v>
      </c>
      <c r="J142" s="266">
        <v>8.3</v>
      </c>
      <c r="K142" s="266">
        <v>7</v>
      </c>
      <c r="L142" s="266">
        <v>7.2</v>
      </c>
      <c r="M142" s="266">
        <v>7.3</v>
      </c>
      <c r="N142" s="266">
        <v>7.9</v>
      </c>
      <c r="O142" s="266"/>
      <c r="P142" s="266"/>
      <c r="Q142" s="266"/>
      <c r="R142" s="206"/>
      <c r="S142" s="222">
        <f>ROUND((SUM(I142:O142,-(MAX(I142:O142)),-(MIN(I142:O142)))/(JUDGES_COUNT-2))*FIGDD3,4)</f>
        <v>19.98</v>
      </c>
      <c r="T142" s="209"/>
      <c r="V142" s="274"/>
      <c r="W142" s="261">
        <f>W139</f>
        <v>74.7295</v>
      </c>
      <c r="X142" s="259">
        <f>X139</f>
        <v>15</v>
      </c>
      <c r="Y142" s="123"/>
      <c r="AC142" s="168"/>
      <c r="AF142" s="125"/>
    </row>
    <row r="143" spans="1:32" s="115" customFormat="1" ht="17.25" customHeight="1">
      <c r="A143" s="267"/>
      <c r="B143" s="268"/>
      <c r="C143" s="207"/>
      <c r="D143" s="207"/>
      <c r="E143" s="207"/>
      <c r="F143" s="207"/>
      <c r="G143" s="207"/>
      <c r="H143" s="205" t="s">
        <v>80</v>
      </c>
      <c r="I143" s="266">
        <v>7</v>
      </c>
      <c r="J143" s="266">
        <v>7.1</v>
      </c>
      <c r="K143" s="266">
        <v>7.4</v>
      </c>
      <c r="L143" s="266">
        <v>6.8</v>
      </c>
      <c r="M143" s="266">
        <v>6.8</v>
      </c>
      <c r="N143" s="266">
        <v>6.8</v>
      </c>
      <c r="O143" s="266"/>
      <c r="P143" s="266"/>
      <c r="Q143" s="266"/>
      <c r="R143" s="207"/>
      <c r="S143" s="222">
        <f>ROUND((SUM(I143:O143,-(MAX(I143:O143)),-(MIN(I143:O143)))/(JUDGES_COUNT-2))*FIGDD4,4)</f>
        <v>17.3125</v>
      </c>
      <c r="T143" s="209"/>
      <c r="V143" s="274"/>
      <c r="W143" s="261">
        <f>W139</f>
        <v>74.7295</v>
      </c>
      <c r="X143" s="259">
        <f>X139</f>
        <v>15</v>
      </c>
      <c r="Y143" s="123"/>
      <c r="AC143" s="168"/>
      <c r="AF143" s="125"/>
    </row>
    <row r="144" spans="1:32" s="115" customFormat="1" ht="17.25" customHeight="1">
      <c r="A144" s="263"/>
      <c r="B144" s="124"/>
      <c r="C144" s="129"/>
      <c r="E144" s="118"/>
      <c r="G144" s="255"/>
      <c r="H144" s="257"/>
      <c r="I144" s="108"/>
      <c r="K144" s="118"/>
      <c r="M144" s="118"/>
      <c r="N144" s="116"/>
      <c r="P144" s="118"/>
      <c r="Q144" s="119"/>
      <c r="V144" s="274"/>
      <c r="W144" s="261">
        <f>W139</f>
        <v>74.7295</v>
      </c>
      <c r="X144" s="259">
        <f>X139</f>
        <v>15</v>
      </c>
      <c r="Y144" s="123"/>
      <c r="AC144" s="168"/>
      <c r="AF144" s="125"/>
    </row>
    <row r="145" spans="1:40" s="115" customFormat="1" ht="17.25" customHeight="1">
      <c r="A145" s="263"/>
      <c r="B145" s="124">
        <v>16</v>
      </c>
      <c r="C145" s="122" t="s">
        <v>95</v>
      </c>
      <c r="E145" s="118"/>
      <c r="G145" s="255" t="s">
        <v>113</v>
      </c>
      <c r="H145" s="257"/>
      <c r="I145" s="108" t="s">
        <v>115</v>
      </c>
      <c r="J145" s="118"/>
      <c r="N145" s="125"/>
      <c r="Q145" s="130"/>
      <c r="S145" s="222">
        <f>SUM(S146:S149)</f>
        <v>67.0675</v>
      </c>
      <c r="T145" s="209"/>
      <c r="U145" s="223">
        <f>ROUND(((SUM(S146:S149))/FIGSDD)*10,4)+SUM(T146:T149)</f>
        <v>60.9705</v>
      </c>
      <c r="V145" s="223">
        <f>ROUND(U145*FIGS_PART,4)</f>
        <v>60.9705</v>
      </c>
      <c r="W145" s="278">
        <f>U145</f>
        <v>60.9705</v>
      </c>
      <c r="X145" s="259">
        <f>[1]!sn_val(B145)</f>
        <v>16</v>
      </c>
      <c r="Y145" s="123">
        <v>3</v>
      </c>
      <c r="AC145" s="168"/>
      <c r="AF145" s="125"/>
      <c r="AK145" s="270">
        <f>S146</f>
        <v>20.46</v>
      </c>
      <c r="AL145" s="270">
        <f>S147</f>
        <v>15.4375</v>
      </c>
      <c r="AM145" s="270">
        <f>S148</f>
        <v>17.4825</v>
      </c>
      <c r="AN145" s="270">
        <f>S149</f>
        <v>13.6875</v>
      </c>
    </row>
    <row r="146" spans="1:32" s="115" customFormat="1" ht="17.25" customHeight="1">
      <c r="A146" s="267"/>
      <c r="B146" s="268"/>
      <c r="C146" s="207"/>
      <c r="D146" s="207"/>
      <c r="E146" s="207"/>
      <c r="F146" s="207"/>
      <c r="G146" s="207"/>
      <c r="H146" s="205" t="s">
        <v>77</v>
      </c>
      <c r="I146" s="266">
        <v>6.2</v>
      </c>
      <c r="J146" s="266">
        <v>6</v>
      </c>
      <c r="K146" s="266">
        <v>6.2</v>
      </c>
      <c r="L146" s="266">
        <v>6.6</v>
      </c>
      <c r="M146" s="266">
        <v>6.2</v>
      </c>
      <c r="N146" s="266">
        <v>6.2</v>
      </c>
      <c r="O146" s="266"/>
      <c r="P146" s="266"/>
      <c r="Q146" s="266"/>
      <c r="R146" s="206"/>
      <c r="S146" s="222">
        <f>ROUND((SUM(I146:O146,-(MAX(I146:O146)),-(MIN(I146:O146)))/(JUDGES_COUNT-2))*FIGDD1,4)</f>
        <v>20.46</v>
      </c>
      <c r="T146" s="209"/>
      <c r="V146" s="274"/>
      <c r="W146" s="261">
        <f>W145</f>
        <v>60.9705</v>
      </c>
      <c r="X146" s="259">
        <f>X145</f>
        <v>16</v>
      </c>
      <c r="Y146" s="123"/>
      <c r="AC146" s="168"/>
      <c r="AF146" s="125"/>
    </row>
    <row r="147" spans="1:32" s="115" customFormat="1" ht="17.25" customHeight="1">
      <c r="A147" s="269"/>
      <c r="B147" s="233"/>
      <c r="C147" s="207"/>
      <c r="D147" s="207"/>
      <c r="E147" s="207"/>
      <c r="F147" s="207"/>
      <c r="G147" s="207"/>
      <c r="H147" s="205" t="s">
        <v>78</v>
      </c>
      <c r="I147" s="266">
        <v>6.7</v>
      </c>
      <c r="J147" s="266">
        <v>6.9</v>
      </c>
      <c r="K147" s="266">
        <v>6</v>
      </c>
      <c r="L147" s="266">
        <v>6</v>
      </c>
      <c r="M147" s="266">
        <v>6</v>
      </c>
      <c r="N147" s="266">
        <v>5.8</v>
      </c>
      <c r="O147" s="266"/>
      <c r="P147" s="266"/>
      <c r="Q147" s="266"/>
      <c r="R147" s="206"/>
      <c r="S147" s="222">
        <f>ROUND((SUM(I147:O147,-(MAX(I147:O147)),-(MIN(I147:O147)))/(JUDGES_COUNT-2))*FIGDD2,4)</f>
        <v>15.4375</v>
      </c>
      <c r="T147" s="209"/>
      <c r="V147" s="274"/>
      <c r="W147" s="261">
        <f>W145</f>
        <v>60.9705</v>
      </c>
      <c r="X147" s="259">
        <f>X145</f>
        <v>16</v>
      </c>
      <c r="Y147" s="123"/>
      <c r="AC147" s="168"/>
      <c r="AF147" s="125"/>
    </row>
    <row r="148" spans="1:32" s="115" customFormat="1" ht="17.25" customHeight="1">
      <c r="A148" s="267"/>
      <c r="B148" s="268"/>
      <c r="C148" s="207"/>
      <c r="D148" s="207"/>
      <c r="E148" s="207"/>
      <c r="F148" s="207"/>
      <c r="G148" s="207"/>
      <c r="H148" s="205" t="s">
        <v>79</v>
      </c>
      <c r="I148" s="266">
        <v>6.2</v>
      </c>
      <c r="J148" s="266">
        <v>6.3</v>
      </c>
      <c r="K148" s="266">
        <v>6.4</v>
      </c>
      <c r="L148" s="266">
        <v>6.6</v>
      </c>
      <c r="M148" s="266">
        <v>6.6</v>
      </c>
      <c r="N148" s="266">
        <v>7</v>
      </c>
      <c r="O148" s="266"/>
      <c r="P148" s="266"/>
      <c r="Q148" s="266"/>
      <c r="R148" s="206"/>
      <c r="S148" s="222">
        <f>ROUND((SUM(I148:O148,-(MAX(I148:O148)),-(MIN(I148:O148)))/(JUDGES_COUNT-2))*FIGDD3,4)</f>
        <v>17.4825</v>
      </c>
      <c r="T148" s="209"/>
      <c r="V148" s="274"/>
      <c r="W148" s="261">
        <f>W145</f>
        <v>60.9705</v>
      </c>
      <c r="X148" s="259">
        <f>X145</f>
        <v>16</v>
      </c>
      <c r="Y148" s="123"/>
      <c r="AC148" s="168"/>
      <c r="AF148" s="125"/>
    </row>
    <row r="149" spans="1:32" s="115" customFormat="1" ht="17.25" customHeight="1">
      <c r="A149" s="267"/>
      <c r="B149" s="268"/>
      <c r="C149" s="207"/>
      <c r="D149" s="207"/>
      <c r="E149" s="207"/>
      <c r="F149" s="207"/>
      <c r="G149" s="207"/>
      <c r="H149" s="205" t="s">
        <v>80</v>
      </c>
      <c r="I149" s="266">
        <v>5.6</v>
      </c>
      <c r="J149" s="266">
        <v>5.6</v>
      </c>
      <c r="K149" s="266">
        <v>5.6</v>
      </c>
      <c r="L149" s="266">
        <v>5.5</v>
      </c>
      <c r="M149" s="266">
        <v>5.2</v>
      </c>
      <c r="N149" s="266">
        <v>5</v>
      </c>
      <c r="O149" s="266"/>
      <c r="P149" s="266"/>
      <c r="Q149" s="266"/>
      <c r="R149" s="207"/>
      <c r="S149" s="222">
        <f>ROUND((SUM(I149:O149,-(MAX(I149:O149)),-(MIN(I149:O149)))/(JUDGES_COUNT-2))*FIGDD4,4)</f>
        <v>13.6875</v>
      </c>
      <c r="T149" s="209"/>
      <c r="V149" s="274"/>
      <c r="W149" s="261">
        <f>W145</f>
        <v>60.9705</v>
      </c>
      <c r="X149" s="259">
        <f>X145</f>
        <v>16</v>
      </c>
      <c r="Y149" s="123"/>
      <c r="AC149" s="168"/>
      <c r="AF149" s="125"/>
    </row>
    <row r="150" spans="1:32" s="115" customFormat="1" ht="17.25" customHeight="1">
      <c r="A150" s="263"/>
      <c r="B150" s="124"/>
      <c r="C150" s="122"/>
      <c r="E150" s="118"/>
      <c r="G150" s="255"/>
      <c r="H150" s="257"/>
      <c r="I150" s="108"/>
      <c r="J150" s="118"/>
      <c r="N150" s="125"/>
      <c r="Q150" s="130"/>
      <c r="V150" s="274"/>
      <c r="W150" s="261">
        <f>W145</f>
        <v>60.9705</v>
      </c>
      <c r="X150" s="259">
        <f>X145</f>
        <v>16</v>
      </c>
      <c r="Y150" s="123"/>
      <c r="AC150" s="168"/>
      <c r="AF150" s="125"/>
    </row>
    <row r="151" spans="1:40" s="115" customFormat="1" ht="17.25" customHeight="1">
      <c r="A151" s="263"/>
      <c r="B151" s="124">
        <v>17</v>
      </c>
      <c r="C151" s="122" t="s">
        <v>87</v>
      </c>
      <c r="E151" s="118"/>
      <c r="G151" s="255" t="s">
        <v>110</v>
      </c>
      <c r="H151" s="257"/>
      <c r="I151" s="108" t="s">
        <v>115</v>
      </c>
      <c r="K151" s="118"/>
      <c r="M151" s="118"/>
      <c r="N151" s="116"/>
      <c r="P151" s="118"/>
      <c r="Q151" s="119"/>
      <c r="S151" s="222">
        <f>SUM(S152:S155)</f>
        <v>68.525</v>
      </c>
      <c r="T151" s="209"/>
      <c r="U151" s="223">
        <f>ROUND(((SUM(S152:S155))/FIGSDD)*10,4)+SUM(T152:T155)</f>
        <v>62.2955</v>
      </c>
      <c r="V151" s="223">
        <f>ROUND(U151*FIGS_PART,4)</f>
        <v>62.2955</v>
      </c>
      <c r="W151" s="278">
        <f>U151</f>
        <v>62.2955</v>
      </c>
      <c r="X151" s="259">
        <f>[1]!sn_val(B151)</f>
        <v>17</v>
      </c>
      <c r="Y151" s="123">
        <v>10</v>
      </c>
      <c r="AC151" s="168"/>
      <c r="AF151" s="125"/>
      <c r="AK151" s="270">
        <f>S152</f>
        <v>21.78</v>
      </c>
      <c r="AL151" s="270">
        <f>S153</f>
        <v>16.125</v>
      </c>
      <c r="AM151" s="270">
        <f>S154</f>
        <v>16.8075</v>
      </c>
      <c r="AN151" s="270">
        <f>S155</f>
        <v>13.8125</v>
      </c>
    </row>
    <row r="152" spans="1:32" s="115" customFormat="1" ht="17.25" customHeight="1">
      <c r="A152" s="267"/>
      <c r="B152" s="268"/>
      <c r="C152" s="207"/>
      <c r="D152" s="207"/>
      <c r="E152" s="207"/>
      <c r="F152" s="207"/>
      <c r="G152" s="207"/>
      <c r="H152" s="205" t="s">
        <v>77</v>
      </c>
      <c r="I152" s="266">
        <v>6.4</v>
      </c>
      <c r="J152" s="266">
        <v>6.6</v>
      </c>
      <c r="K152" s="266">
        <v>6.8</v>
      </c>
      <c r="L152" s="266">
        <v>6.8</v>
      </c>
      <c r="M152" s="266">
        <v>6.5</v>
      </c>
      <c r="N152" s="266">
        <v>6.5</v>
      </c>
      <c r="O152" s="266"/>
      <c r="P152" s="266"/>
      <c r="Q152" s="266"/>
      <c r="R152" s="206"/>
      <c r="S152" s="222">
        <f>ROUND((SUM(I152:O152,-(MAX(I152:O152)),-(MIN(I152:O152)))/(JUDGES_COUNT-2))*FIGDD1,4)</f>
        <v>21.78</v>
      </c>
      <c r="T152" s="209"/>
      <c r="V152" s="274"/>
      <c r="W152" s="261">
        <f>W151</f>
        <v>62.2955</v>
      </c>
      <c r="X152" s="259">
        <f>X151</f>
        <v>17</v>
      </c>
      <c r="Y152" s="123"/>
      <c r="AC152" s="168"/>
      <c r="AF152" s="125"/>
    </row>
    <row r="153" spans="1:32" s="115" customFormat="1" ht="17.25" customHeight="1">
      <c r="A153" s="269"/>
      <c r="B153" s="233"/>
      <c r="C153" s="207"/>
      <c r="D153" s="207"/>
      <c r="E153" s="207"/>
      <c r="F153" s="207"/>
      <c r="G153" s="207"/>
      <c r="H153" s="205" t="s">
        <v>78</v>
      </c>
      <c r="I153" s="266">
        <v>6.6</v>
      </c>
      <c r="J153" s="266">
        <v>6.7</v>
      </c>
      <c r="K153" s="266">
        <v>6.2</v>
      </c>
      <c r="L153" s="266">
        <v>6.3</v>
      </c>
      <c r="M153" s="266">
        <v>6.7</v>
      </c>
      <c r="N153" s="266">
        <v>5.7</v>
      </c>
      <c r="O153" s="266"/>
      <c r="P153" s="266"/>
      <c r="Q153" s="266"/>
      <c r="R153" s="206"/>
      <c r="S153" s="222">
        <f>ROUND((SUM(I153:O153,-(MAX(I153:O153)),-(MIN(I153:O153)))/(JUDGES_COUNT-2))*FIGDD2,4)</f>
        <v>16.125</v>
      </c>
      <c r="T153" s="209"/>
      <c r="V153" s="274"/>
      <c r="W153" s="261">
        <f>W151</f>
        <v>62.2955</v>
      </c>
      <c r="X153" s="259">
        <f>X151</f>
        <v>17</v>
      </c>
      <c r="Y153" s="123"/>
      <c r="AC153" s="168"/>
      <c r="AF153" s="125"/>
    </row>
    <row r="154" spans="1:32" s="115" customFormat="1" ht="17.25" customHeight="1">
      <c r="A154" s="267"/>
      <c r="B154" s="268"/>
      <c r="C154" s="207"/>
      <c r="D154" s="207"/>
      <c r="E154" s="207"/>
      <c r="F154" s="207"/>
      <c r="G154" s="207"/>
      <c r="H154" s="205" t="s">
        <v>79</v>
      </c>
      <c r="I154" s="266">
        <v>5.8</v>
      </c>
      <c r="J154" s="266">
        <v>5.9</v>
      </c>
      <c r="K154" s="266">
        <v>5.9</v>
      </c>
      <c r="L154" s="266">
        <v>6.9</v>
      </c>
      <c r="M154" s="266">
        <v>7</v>
      </c>
      <c r="N154" s="266">
        <v>6.2</v>
      </c>
      <c r="O154" s="266"/>
      <c r="P154" s="266"/>
      <c r="Q154" s="266"/>
      <c r="R154" s="206"/>
      <c r="S154" s="222">
        <f>ROUND((SUM(I154:O154,-(MAX(I154:O154)),-(MIN(I154:O154)))/(JUDGES_COUNT-2))*FIGDD3,4)</f>
        <v>16.8075</v>
      </c>
      <c r="T154" s="209"/>
      <c r="V154" s="274"/>
      <c r="W154" s="261">
        <f>W151</f>
        <v>62.2955</v>
      </c>
      <c r="X154" s="259">
        <f>X151</f>
        <v>17</v>
      </c>
      <c r="Y154" s="123"/>
      <c r="AC154" s="168"/>
      <c r="AF154" s="125"/>
    </row>
    <row r="155" spans="1:32" s="115" customFormat="1" ht="17.25" customHeight="1">
      <c r="A155" s="267"/>
      <c r="B155" s="268"/>
      <c r="C155" s="207"/>
      <c r="D155" s="207"/>
      <c r="E155" s="207"/>
      <c r="F155" s="207"/>
      <c r="G155" s="207"/>
      <c r="H155" s="205" t="s">
        <v>80</v>
      </c>
      <c r="I155" s="266">
        <v>6.2</v>
      </c>
      <c r="J155" s="266">
        <v>5.7</v>
      </c>
      <c r="K155" s="266">
        <v>5.3</v>
      </c>
      <c r="L155" s="266">
        <v>5.5</v>
      </c>
      <c r="M155" s="266">
        <v>5.5</v>
      </c>
      <c r="N155" s="266">
        <v>5.4</v>
      </c>
      <c r="O155" s="266"/>
      <c r="P155" s="266"/>
      <c r="Q155" s="266"/>
      <c r="R155" s="207"/>
      <c r="S155" s="222">
        <f>ROUND((SUM(I155:O155,-(MAX(I155:O155)),-(MIN(I155:O155)))/(JUDGES_COUNT-2))*FIGDD4,4)</f>
        <v>13.8125</v>
      </c>
      <c r="T155" s="209"/>
      <c r="V155" s="274"/>
      <c r="W155" s="261">
        <f>W151</f>
        <v>62.2955</v>
      </c>
      <c r="X155" s="259">
        <f>X151</f>
        <v>17</v>
      </c>
      <c r="Y155" s="123"/>
      <c r="AC155" s="168"/>
      <c r="AF155" s="125"/>
    </row>
    <row r="156" spans="1:32" s="115" customFormat="1" ht="17.25" customHeight="1">
      <c r="A156" s="263"/>
      <c r="B156" s="124"/>
      <c r="C156" s="122"/>
      <c r="E156" s="118"/>
      <c r="G156" s="255"/>
      <c r="H156" s="257"/>
      <c r="I156" s="108"/>
      <c r="K156" s="118"/>
      <c r="M156" s="118"/>
      <c r="N156" s="116"/>
      <c r="P156" s="118"/>
      <c r="Q156" s="119"/>
      <c r="V156" s="274"/>
      <c r="W156" s="261">
        <f>W151</f>
        <v>62.2955</v>
      </c>
      <c r="X156" s="259">
        <f>X151</f>
        <v>17</v>
      </c>
      <c r="Y156" s="123"/>
      <c r="AC156" s="168"/>
      <c r="AF156" s="125"/>
    </row>
    <row r="157" spans="1:40" s="115" customFormat="1" ht="17.25" customHeight="1">
      <c r="A157" s="263"/>
      <c r="B157" s="124">
        <v>18</v>
      </c>
      <c r="C157" s="122" t="s">
        <v>100</v>
      </c>
      <c r="D157" s="113"/>
      <c r="E157" s="118"/>
      <c r="F157" s="113"/>
      <c r="G157" s="255" t="s">
        <v>114</v>
      </c>
      <c r="H157" s="257"/>
      <c r="I157" s="108" t="s">
        <v>116</v>
      </c>
      <c r="K157" s="118"/>
      <c r="M157" s="118"/>
      <c r="N157" s="116"/>
      <c r="P157" s="118"/>
      <c r="Q157" s="119"/>
      <c r="S157" s="222">
        <f>SUM(S158:S161)</f>
        <v>81.3</v>
      </c>
      <c r="T157" s="209"/>
      <c r="U157" s="223">
        <f>ROUND(((SUM(S158:S161))/FIGSDD)*10,4)+SUM(T158:T161)</f>
        <v>73.9091</v>
      </c>
      <c r="V157" s="223">
        <f>ROUND(U157*FIGS_PART,4)</f>
        <v>73.9091</v>
      </c>
      <c r="W157" s="278">
        <f>U157</f>
        <v>73.9091</v>
      </c>
      <c r="X157" s="259">
        <f>[1]!sn_val(B157)</f>
        <v>18</v>
      </c>
      <c r="Y157" s="123">
        <v>17</v>
      </c>
      <c r="AC157" s="168"/>
      <c r="AF157" s="125"/>
      <c r="AK157" s="270">
        <f>S158</f>
        <v>24.9975</v>
      </c>
      <c r="AL157" s="270">
        <f>S159</f>
        <v>18.4375</v>
      </c>
      <c r="AM157" s="270">
        <f>S160</f>
        <v>20.115</v>
      </c>
      <c r="AN157" s="270">
        <f>S161</f>
        <v>17.75</v>
      </c>
    </row>
    <row r="158" spans="1:32" s="115" customFormat="1" ht="17.25" customHeight="1">
      <c r="A158" s="267"/>
      <c r="B158" s="268"/>
      <c r="C158" s="207"/>
      <c r="D158" s="207"/>
      <c r="E158" s="207"/>
      <c r="F158" s="207"/>
      <c r="G158" s="207"/>
      <c r="H158" s="205" t="s">
        <v>77</v>
      </c>
      <c r="I158" s="266">
        <v>7.7</v>
      </c>
      <c r="J158" s="266">
        <v>7.5</v>
      </c>
      <c r="K158" s="266">
        <v>7.5</v>
      </c>
      <c r="L158" s="266">
        <v>7.6</v>
      </c>
      <c r="M158" s="266">
        <v>7.4</v>
      </c>
      <c r="N158" s="266">
        <v>7.7</v>
      </c>
      <c r="O158" s="266"/>
      <c r="P158" s="266"/>
      <c r="Q158" s="266"/>
      <c r="R158" s="206"/>
      <c r="S158" s="222">
        <f>ROUND((SUM(I158:O158,-(MAX(I158:O158)),-(MIN(I158:O158)))/(JUDGES_COUNT-2))*FIGDD1,4)</f>
        <v>24.9975</v>
      </c>
      <c r="T158" s="209"/>
      <c r="V158" s="274"/>
      <c r="W158" s="261">
        <f>W157</f>
        <v>73.9091</v>
      </c>
      <c r="X158" s="259">
        <f>X157</f>
        <v>18</v>
      </c>
      <c r="Y158" s="123"/>
      <c r="AC158" s="168"/>
      <c r="AF158" s="125"/>
    </row>
    <row r="159" spans="1:32" s="115" customFormat="1" ht="17.25" customHeight="1">
      <c r="A159" s="269"/>
      <c r="B159" s="233"/>
      <c r="C159" s="207"/>
      <c r="D159" s="207"/>
      <c r="E159" s="207"/>
      <c r="F159" s="207"/>
      <c r="G159" s="207"/>
      <c r="H159" s="205" t="s">
        <v>78</v>
      </c>
      <c r="I159" s="266">
        <v>7.5</v>
      </c>
      <c r="J159" s="266">
        <v>7.6</v>
      </c>
      <c r="K159" s="266">
        <v>7.5</v>
      </c>
      <c r="L159" s="266">
        <v>7.2</v>
      </c>
      <c r="M159" s="266">
        <v>7.3</v>
      </c>
      <c r="N159" s="266">
        <v>7.1</v>
      </c>
      <c r="O159" s="266"/>
      <c r="P159" s="266"/>
      <c r="Q159" s="266"/>
      <c r="R159" s="206"/>
      <c r="S159" s="222">
        <f>ROUND((SUM(I159:O159,-(MAX(I159:O159)),-(MIN(I159:O159)))/(JUDGES_COUNT-2))*FIGDD2,4)</f>
        <v>18.4375</v>
      </c>
      <c r="T159" s="209"/>
      <c r="V159" s="274"/>
      <c r="W159" s="261">
        <f>W157</f>
        <v>73.9091</v>
      </c>
      <c r="X159" s="259">
        <f>X157</f>
        <v>18</v>
      </c>
      <c r="Y159" s="123"/>
      <c r="AC159" s="168"/>
      <c r="AF159" s="125"/>
    </row>
    <row r="160" spans="1:32" s="115" customFormat="1" ht="17.25" customHeight="1">
      <c r="A160" s="267"/>
      <c r="B160" s="268"/>
      <c r="C160" s="207"/>
      <c r="D160" s="207"/>
      <c r="E160" s="207"/>
      <c r="F160" s="207"/>
      <c r="G160" s="207"/>
      <c r="H160" s="205" t="s">
        <v>79</v>
      </c>
      <c r="I160" s="266">
        <v>7.5</v>
      </c>
      <c r="J160" s="266">
        <v>7.2</v>
      </c>
      <c r="K160" s="266">
        <v>7.7</v>
      </c>
      <c r="L160" s="266">
        <v>7.4</v>
      </c>
      <c r="M160" s="266">
        <v>7.2</v>
      </c>
      <c r="N160" s="266">
        <v>7.8</v>
      </c>
      <c r="O160" s="266"/>
      <c r="P160" s="266"/>
      <c r="Q160" s="266"/>
      <c r="R160" s="206"/>
      <c r="S160" s="222">
        <f>ROUND((SUM(I160:O160,-(MAX(I160:O160)),-(MIN(I160:O160)))/(JUDGES_COUNT-2))*FIGDD3,4)</f>
        <v>20.115</v>
      </c>
      <c r="T160" s="209"/>
      <c r="V160" s="274"/>
      <c r="W160" s="261">
        <f>W157</f>
        <v>73.9091</v>
      </c>
      <c r="X160" s="259">
        <f>X157</f>
        <v>18</v>
      </c>
      <c r="Y160" s="123"/>
      <c r="AC160" s="168"/>
      <c r="AF160" s="125"/>
    </row>
    <row r="161" spans="1:32" s="115" customFormat="1" ht="17.25" customHeight="1">
      <c r="A161" s="267"/>
      <c r="B161" s="268"/>
      <c r="C161" s="207"/>
      <c r="D161" s="207"/>
      <c r="E161" s="207"/>
      <c r="F161" s="207"/>
      <c r="G161" s="207"/>
      <c r="H161" s="205" t="s">
        <v>80</v>
      </c>
      <c r="I161" s="266">
        <v>7.3</v>
      </c>
      <c r="J161" s="266">
        <v>7.8</v>
      </c>
      <c r="K161" s="266">
        <v>7.3</v>
      </c>
      <c r="L161" s="266">
        <v>7</v>
      </c>
      <c r="M161" s="266">
        <v>6.8</v>
      </c>
      <c r="N161" s="266">
        <v>6.6</v>
      </c>
      <c r="O161" s="266"/>
      <c r="P161" s="266"/>
      <c r="Q161" s="266"/>
      <c r="R161" s="207"/>
      <c r="S161" s="222">
        <f>ROUND((SUM(I161:O161,-(MAX(I161:O161)),-(MIN(I161:O161)))/(JUDGES_COUNT-2))*FIGDD4,4)</f>
        <v>17.75</v>
      </c>
      <c r="T161" s="209"/>
      <c r="V161" s="274"/>
      <c r="W161" s="261">
        <f>W157</f>
        <v>73.9091</v>
      </c>
      <c r="X161" s="259">
        <f>X157</f>
        <v>18</v>
      </c>
      <c r="Y161" s="123"/>
      <c r="AC161" s="168"/>
      <c r="AF161" s="125"/>
    </row>
    <row r="162" spans="1:32" s="115" customFormat="1" ht="17.25" customHeight="1">
      <c r="A162" s="263"/>
      <c r="B162" s="124"/>
      <c r="C162" s="122"/>
      <c r="D162" s="113"/>
      <c r="E162" s="118"/>
      <c r="F162" s="113"/>
      <c r="G162" s="255"/>
      <c r="H162" s="257"/>
      <c r="I162" s="108"/>
      <c r="K162" s="118"/>
      <c r="M162" s="118"/>
      <c r="N162" s="116"/>
      <c r="P162" s="118"/>
      <c r="Q162" s="119"/>
      <c r="V162" s="274"/>
      <c r="W162" s="261">
        <f>W157</f>
        <v>73.9091</v>
      </c>
      <c r="X162" s="259">
        <f>X157</f>
        <v>18</v>
      </c>
      <c r="Y162" s="123"/>
      <c r="AC162" s="168"/>
      <c r="AF162" s="125"/>
    </row>
    <row r="163" spans="1:40" s="115" customFormat="1" ht="17.25" customHeight="1">
      <c r="A163" s="263"/>
      <c r="B163" s="124">
        <v>19</v>
      </c>
      <c r="C163" s="122" t="s">
        <v>91</v>
      </c>
      <c r="E163" s="118"/>
      <c r="G163" s="255" t="s">
        <v>113</v>
      </c>
      <c r="H163" s="257"/>
      <c r="I163" s="108" t="s">
        <v>115</v>
      </c>
      <c r="K163" s="118"/>
      <c r="L163" s="118"/>
      <c r="M163" s="118"/>
      <c r="N163" s="255"/>
      <c r="O163" s="122"/>
      <c r="P163" s="128"/>
      <c r="Q163" s="119"/>
      <c r="S163" s="222">
        <f>SUM(S164:S167)</f>
        <v>58.425</v>
      </c>
      <c r="T163" s="209"/>
      <c r="U163" s="223">
        <f>ROUND(((SUM(S164:S167))/FIGSDD)*10,4)+SUM(T164:T167)</f>
        <v>53.1136</v>
      </c>
      <c r="V163" s="223">
        <f>ROUND(U163*FIGS_PART,4)</f>
        <v>53.1136</v>
      </c>
      <c r="W163" s="278">
        <f>U163</f>
        <v>53.1136</v>
      </c>
      <c r="X163" s="259">
        <f>[1]!sn_val(B163)</f>
        <v>19</v>
      </c>
      <c r="Y163" s="123">
        <v>1</v>
      </c>
      <c r="AC163" s="168"/>
      <c r="AF163" s="125"/>
      <c r="AH163" s="111"/>
      <c r="AK163" s="270">
        <f>S164</f>
        <v>19.14</v>
      </c>
      <c r="AL163" s="270">
        <f>S165</f>
        <v>13.4375</v>
      </c>
      <c r="AM163" s="270">
        <f>S166</f>
        <v>12.285</v>
      </c>
      <c r="AN163" s="270">
        <f>S167</f>
        <v>13.5625</v>
      </c>
    </row>
    <row r="164" spans="1:34" s="115" customFormat="1" ht="17.25" customHeight="1">
      <c r="A164" s="267"/>
      <c r="B164" s="268"/>
      <c r="C164" s="207"/>
      <c r="D164" s="207"/>
      <c r="E164" s="207"/>
      <c r="F164" s="207"/>
      <c r="G164" s="207"/>
      <c r="H164" s="205" t="s">
        <v>77</v>
      </c>
      <c r="I164" s="266">
        <v>5.8</v>
      </c>
      <c r="J164" s="266">
        <v>5.9</v>
      </c>
      <c r="K164" s="266">
        <v>5.8</v>
      </c>
      <c r="L164" s="266">
        <v>6</v>
      </c>
      <c r="M164" s="266">
        <v>5.7</v>
      </c>
      <c r="N164" s="266">
        <v>5.7</v>
      </c>
      <c r="O164" s="266"/>
      <c r="P164" s="266"/>
      <c r="Q164" s="266"/>
      <c r="R164" s="206"/>
      <c r="S164" s="222">
        <f>ROUND((SUM(I164:O164,-(MAX(I164:O164)),-(MIN(I164:O164)))/(JUDGES_COUNT-2))*FIGDD1,4)</f>
        <v>19.14</v>
      </c>
      <c r="T164" s="209"/>
      <c r="V164" s="274"/>
      <c r="W164" s="261">
        <f>W163</f>
        <v>53.1136</v>
      </c>
      <c r="X164" s="259">
        <f>X163</f>
        <v>19</v>
      </c>
      <c r="Y164" s="123"/>
      <c r="AC164" s="168"/>
      <c r="AF164" s="125"/>
      <c r="AH164" s="111"/>
    </row>
    <row r="165" spans="1:34" s="115" customFormat="1" ht="17.25" customHeight="1">
      <c r="A165" s="269"/>
      <c r="B165" s="233"/>
      <c r="C165" s="207"/>
      <c r="D165" s="207"/>
      <c r="E165" s="207"/>
      <c r="F165" s="207"/>
      <c r="G165" s="207"/>
      <c r="H165" s="205" t="s">
        <v>78</v>
      </c>
      <c r="I165" s="266">
        <v>6.1</v>
      </c>
      <c r="J165" s="266">
        <v>5.6</v>
      </c>
      <c r="K165" s="266">
        <v>5.4</v>
      </c>
      <c r="L165" s="266">
        <v>5</v>
      </c>
      <c r="M165" s="266">
        <v>5.5</v>
      </c>
      <c r="N165" s="266">
        <v>5</v>
      </c>
      <c r="O165" s="266"/>
      <c r="P165" s="266"/>
      <c r="Q165" s="266"/>
      <c r="R165" s="206"/>
      <c r="S165" s="222">
        <f>ROUND((SUM(I165:O165,-(MAX(I165:O165)),-(MIN(I165:O165)))/(JUDGES_COUNT-2))*FIGDD2,4)</f>
        <v>13.4375</v>
      </c>
      <c r="T165" s="209"/>
      <c r="V165" s="274"/>
      <c r="W165" s="261">
        <f>W163</f>
        <v>53.1136</v>
      </c>
      <c r="X165" s="259">
        <f>X163</f>
        <v>19</v>
      </c>
      <c r="Y165" s="123"/>
      <c r="AC165" s="168"/>
      <c r="AF165" s="125"/>
      <c r="AH165" s="111"/>
    </row>
    <row r="166" spans="1:34" s="115" customFormat="1" ht="17.25" customHeight="1">
      <c r="A166" s="267"/>
      <c r="B166" s="268"/>
      <c r="C166" s="207"/>
      <c r="D166" s="207"/>
      <c r="E166" s="207"/>
      <c r="F166" s="207"/>
      <c r="G166" s="207"/>
      <c r="H166" s="205" t="s">
        <v>79</v>
      </c>
      <c r="I166" s="266">
        <v>4.2</v>
      </c>
      <c r="J166" s="266">
        <v>4.4</v>
      </c>
      <c r="K166" s="266">
        <v>4.5</v>
      </c>
      <c r="L166" s="266">
        <v>5</v>
      </c>
      <c r="M166" s="266">
        <v>4.7</v>
      </c>
      <c r="N166" s="266">
        <v>4.6</v>
      </c>
      <c r="O166" s="266"/>
      <c r="P166" s="266"/>
      <c r="Q166" s="266"/>
      <c r="R166" s="206"/>
      <c r="S166" s="222">
        <f>ROUND((SUM(I166:O166,-(MAX(I166:O166)),-(MIN(I166:O166)))/(JUDGES_COUNT-2))*FIGDD3,4)</f>
        <v>12.285</v>
      </c>
      <c r="T166" s="209"/>
      <c r="V166" s="274"/>
      <c r="W166" s="261">
        <f>W163</f>
        <v>53.1136</v>
      </c>
      <c r="X166" s="259">
        <f>X163</f>
        <v>19</v>
      </c>
      <c r="Y166" s="123"/>
      <c r="AC166" s="168"/>
      <c r="AF166" s="125"/>
      <c r="AH166" s="111"/>
    </row>
    <row r="167" spans="1:34" s="115" customFormat="1" ht="17.25" customHeight="1">
      <c r="A167" s="267"/>
      <c r="B167" s="268"/>
      <c r="C167" s="207"/>
      <c r="D167" s="207"/>
      <c r="E167" s="207"/>
      <c r="F167" s="207"/>
      <c r="G167" s="207"/>
      <c r="H167" s="205" t="s">
        <v>80</v>
      </c>
      <c r="I167" s="266">
        <v>5.7</v>
      </c>
      <c r="J167" s="266">
        <v>5.8</v>
      </c>
      <c r="K167" s="266">
        <v>5.4</v>
      </c>
      <c r="L167" s="266">
        <v>5.2</v>
      </c>
      <c r="M167" s="266">
        <v>5.4</v>
      </c>
      <c r="N167" s="266">
        <v>4.8</v>
      </c>
      <c r="O167" s="266"/>
      <c r="P167" s="266"/>
      <c r="Q167" s="266"/>
      <c r="R167" s="207"/>
      <c r="S167" s="222">
        <f>ROUND((SUM(I167:O167,-(MAX(I167:O167)),-(MIN(I167:O167)))/(JUDGES_COUNT-2))*FIGDD4,4)</f>
        <v>13.5625</v>
      </c>
      <c r="T167" s="209"/>
      <c r="V167" s="274"/>
      <c r="W167" s="261">
        <f>W163</f>
        <v>53.1136</v>
      </c>
      <c r="X167" s="259">
        <f>X163</f>
        <v>19</v>
      </c>
      <c r="Y167" s="123"/>
      <c r="AC167" s="168"/>
      <c r="AF167" s="125"/>
      <c r="AH167" s="111"/>
    </row>
    <row r="168" spans="1:34" s="115" customFormat="1" ht="17.25" customHeight="1">
      <c r="A168" s="263"/>
      <c r="B168" s="124"/>
      <c r="C168" s="122"/>
      <c r="E168" s="118"/>
      <c r="G168" s="255"/>
      <c r="H168" s="257"/>
      <c r="I168" s="108"/>
      <c r="K168" s="118"/>
      <c r="L168" s="118"/>
      <c r="M168" s="118"/>
      <c r="N168" s="255"/>
      <c r="O168" s="122"/>
      <c r="P168" s="128"/>
      <c r="Q168" s="119"/>
      <c r="V168" s="274"/>
      <c r="W168" s="261">
        <f>W163</f>
        <v>53.1136</v>
      </c>
      <c r="X168" s="259">
        <f>X163</f>
        <v>19</v>
      </c>
      <c r="Y168" s="123"/>
      <c r="AC168" s="168"/>
      <c r="AF168" s="125"/>
      <c r="AH168" s="111"/>
    </row>
    <row r="169" spans="1:42" s="113" customFormat="1" ht="17.25" customHeight="1">
      <c r="A169" s="263"/>
      <c r="B169" s="124">
        <v>20</v>
      </c>
      <c r="C169" s="122" t="s">
        <v>106</v>
      </c>
      <c r="D169" s="115"/>
      <c r="E169" s="118"/>
      <c r="F169" s="115"/>
      <c r="G169" s="255" t="s">
        <v>108</v>
      </c>
      <c r="H169" s="257"/>
      <c r="I169" s="108" t="s">
        <v>118</v>
      </c>
      <c r="J169" s="118"/>
      <c r="K169" s="115"/>
      <c r="L169" s="115"/>
      <c r="M169" s="115"/>
      <c r="N169" s="125"/>
      <c r="O169" s="115"/>
      <c r="P169" s="115"/>
      <c r="Q169" s="130"/>
      <c r="R169" s="115"/>
      <c r="S169" s="222">
        <f>SUM(S170:S173)</f>
        <v>80.64750000000001</v>
      </c>
      <c r="T169" s="209"/>
      <c r="U169" s="223">
        <f>ROUND(((SUM(S170:S173))/FIGSDD)*10,4)+SUM(T170:T173)</f>
        <v>73.3159</v>
      </c>
      <c r="V169" s="223">
        <f>ROUND(U169*FIGS_PART,4)</f>
        <v>73.3159</v>
      </c>
      <c r="W169" s="278">
        <f>U169</f>
        <v>73.3159</v>
      </c>
      <c r="X169" s="259">
        <f>[1]!sn_val(B169)</f>
        <v>20</v>
      </c>
      <c r="Y169" s="123">
        <v>11</v>
      </c>
      <c r="Z169" s="115"/>
      <c r="AA169" s="115"/>
      <c r="AB169" s="115"/>
      <c r="AC169" s="168"/>
      <c r="AD169" s="115"/>
      <c r="AE169" s="115"/>
      <c r="AF169" s="125"/>
      <c r="AG169" s="115"/>
      <c r="AH169" s="115"/>
      <c r="AI169" s="115"/>
      <c r="AJ169" s="115"/>
      <c r="AK169" s="270">
        <f>S170</f>
        <v>25.4925</v>
      </c>
      <c r="AL169" s="270">
        <f>S171</f>
        <v>17.75</v>
      </c>
      <c r="AM169" s="270">
        <f>S172</f>
        <v>20.655</v>
      </c>
      <c r="AN169" s="270">
        <f>S173</f>
        <v>16.75</v>
      </c>
      <c r="AO169" s="115"/>
      <c r="AP169" s="115"/>
    </row>
    <row r="170" spans="1:42" s="113" customFormat="1" ht="17.25" customHeight="1">
      <c r="A170" s="267"/>
      <c r="B170" s="268"/>
      <c r="C170" s="207"/>
      <c r="D170" s="207"/>
      <c r="E170" s="207"/>
      <c r="F170" s="207"/>
      <c r="G170" s="207"/>
      <c r="H170" s="205" t="s">
        <v>77</v>
      </c>
      <c r="I170" s="266">
        <v>7.4</v>
      </c>
      <c r="J170" s="266">
        <v>8</v>
      </c>
      <c r="K170" s="266">
        <v>7.7</v>
      </c>
      <c r="L170" s="266">
        <v>7.4</v>
      </c>
      <c r="M170" s="266">
        <v>7.8</v>
      </c>
      <c r="N170" s="266">
        <v>8</v>
      </c>
      <c r="O170" s="266"/>
      <c r="P170" s="266"/>
      <c r="Q170" s="266"/>
      <c r="R170" s="206"/>
      <c r="S170" s="222">
        <f>ROUND((SUM(I170:O170,-(MAX(I170:O170)),-(MIN(I170:O170)))/(JUDGES_COUNT-2))*FIGDD1,4)</f>
        <v>25.4925</v>
      </c>
      <c r="T170" s="209"/>
      <c r="U170" s="115"/>
      <c r="V170" s="274"/>
      <c r="W170" s="261">
        <f>W169</f>
        <v>73.3159</v>
      </c>
      <c r="X170" s="259">
        <f>X169</f>
        <v>20</v>
      </c>
      <c r="Y170" s="123"/>
      <c r="Z170" s="115"/>
      <c r="AA170" s="115"/>
      <c r="AB170" s="115"/>
      <c r="AC170" s="168"/>
      <c r="AD170" s="115"/>
      <c r="AE170" s="115"/>
      <c r="AF170" s="12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</row>
    <row r="171" spans="1:42" s="113" customFormat="1" ht="17.25" customHeight="1">
      <c r="A171" s="269"/>
      <c r="B171" s="233"/>
      <c r="C171" s="207"/>
      <c r="D171" s="207"/>
      <c r="E171" s="207"/>
      <c r="F171" s="207"/>
      <c r="G171" s="207"/>
      <c r="H171" s="205" t="s">
        <v>78</v>
      </c>
      <c r="I171" s="266">
        <v>7</v>
      </c>
      <c r="J171" s="266">
        <v>7.2</v>
      </c>
      <c r="K171" s="266">
        <v>7.2</v>
      </c>
      <c r="L171" s="266">
        <v>6.9</v>
      </c>
      <c r="M171" s="266">
        <v>7</v>
      </c>
      <c r="N171" s="266">
        <v>7.2</v>
      </c>
      <c r="O171" s="266"/>
      <c r="P171" s="266"/>
      <c r="Q171" s="266"/>
      <c r="R171" s="206"/>
      <c r="S171" s="222">
        <f>ROUND((SUM(I171:O171,-(MAX(I171:O171)),-(MIN(I171:O171)))/(JUDGES_COUNT-2))*FIGDD2,4)</f>
        <v>17.75</v>
      </c>
      <c r="T171" s="209"/>
      <c r="U171" s="115"/>
      <c r="V171" s="274"/>
      <c r="W171" s="261">
        <f>W169</f>
        <v>73.3159</v>
      </c>
      <c r="X171" s="259">
        <f>X169</f>
        <v>20</v>
      </c>
      <c r="Y171" s="123"/>
      <c r="Z171" s="115"/>
      <c r="AA171" s="115"/>
      <c r="AB171" s="115"/>
      <c r="AC171" s="168"/>
      <c r="AD171" s="115"/>
      <c r="AE171" s="115"/>
      <c r="AF171" s="12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</row>
    <row r="172" spans="1:42" s="113" customFormat="1" ht="17.25" customHeight="1">
      <c r="A172" s="267"/>
      <c r="B172" s="268"/>
      <c r="C172" s="207"/>
      <c r="D172" s="207"/>
      <c r="E172" s="207"/>
      <c r="F172" s="207"/>
      <c r="G172" s="207"/>
      <c r="H172" s="205" t="s">
        <v>79</v>
      </c>
      <c r="I172" s="266">
        <v>7.7</v>
      </c>
      <c r="J172" s="266">
        <v>7.5</v>
      </c>
      <c r="K172" s="266">
        <v>7.4</v>
      </c>
      <c r="L172" s="266">
        <v>7.6</v>
      </c>
      <c r="M172" s="266">
        <v>7.8</v>
      </c>
      <c r="N172" s="266">
        <v>8.2</v>
      </c>
      <c r="O172" s="266"/>
      <c r="P172" s="266"/>
      <c r="Q172" s="266"/>
      <c r="R172" s="206"/>
      <c r="S172" s="222">
        <f>ROUND((SUM(I172:O172,-(MAX(I172:O172)),-(MIN(I172:O172)))/(JUDGES_COUNT-2))*FIGDD3,4)</f>
        <v>20.655</v>
      </c>
      <c r="T172" s="209"/>
      <c r="U172" s="115"/>
      <c r="V172" s="274"/>
      <c r="W172" s="261">
        <f>W169</f>
        <v>73.3159</v>
      </c>
      <c r="X172" s="259">
        <f>X169</f>
        <v>20</v>
      </c>
      <c r="Y172" s="123"/>
      <c r="Z172" s="115"/>
      <c r="AA172" s="115"/>
      <c r="AB172" s="115"/>
      <c r="AC172" s="168"/>
      <c r="AD172" s="115"/>
      <c r="AE172" s="115"/>
      <c r="AF172" s="12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</row>
    <row r="173" spans="1:42" s="113" customFormat="1" ht="17.25" customHeight="1">
      <c r="A173" s="267"/>
      <c r="B173" s="268"/>
      <c r="C173" s="207"/>
      <c r="D173" s="207"/>
      <c r="E173" s="207"/>
      <c r="F173" s="207"/>
      <c r="G173" s="207"/>
      <c r="H173" s="205" t="s">
        <v>80</v>
      </c>
      <c r="I173" s="266">
        <v>6.7</v>
      </c>
      <c r="J173" s="266">
        <v>6.8</v>
      </c>
      <c r="K173" s="266">
        <v>6.8</v>
      </c>
      <c r="L173" s="266">
        <v>6.5</v>
      </c>
      <c r="M173" s="266">
        <v>6.5</v>
      </c>
      <c r="N173" s="266">
        <v>6.8</v>
      </c>
      <c r="O173" s="266"/>
      <c r="P173" s="266"/>
      <c r="Q173" s="266"/>
      <c r="R173" s="207"/>
      <c r="S173" s="222">
        <f>ROUND((SUM(I173:O173,-(MAX(I173:O173)),-(MIN(I173:O173)))/(JUDGES_COUNT-2))*FIGDD4,4)</f>
        <v>16.75</v>
      </c>
      <c r="T173" s="209"/>
      <c r="U173" s="115"/>
      <c r="V173" s="274"/>
      <c r="W173" s="261">
        <f>W169</f>
        <v>73.3159</v>
      </c>
      <c r="X173" s="259">
        <f>X169</f>
        <v>20</v>
      </c>
      <c r="Y173" s="123"/>
      <c r="Z173" s="115"/>
      <c r="AA173" s="115"/>
      <c r="AB173" s="115"/>
      <c r="AC173" s="168"/>
      <c r="AD173" s="115"/>
      <c r="AE173" s="115"/>
      <c r="AF173" s="12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</row>
    <row r="174" spans="1:42" s="113" customFormat="1" ht="17.25" customHeight="1">
      <c r="A174" s="263"/>
      <c r="B174" s="124"/>
      <c r="C174" s="122"/>
      <c r="D174" s="115"/>
      <c r="E174" s="118"/>
      <c r="F174" s="115"/>
      <c r="G174" s="255"/>
      <c r="H174" s="257"/>
      <c r="I174" s="108"/>
      <c r="J174" s="118"/>
      <c r="K174" s="115"/>
      <c r="L174" s="115"/>
      <c r="M174" s="115"/>
      <c r="N174" s="125"/>
      <c r="O174" s="115"/>
      <c r="P174" s="115"/>
      <c r="Q174" s="130"/>
      <c r="R174" s="115"/>
      <c r="S174" s="115"/>
      <c r="T174" s="115"/>
      <c r="U174" s="115"/>
      <c r="V174" s="274"/>
      <c r="W174" s="261">
        <f>W169</f>
        <v>73.3159</v>
      </c>
      <c r="X174" s="259">
        <f>X169</f>
        <v>20</v>
      </c>
      <c r="Y174" s="123"/>
      <c r="Z174" s="115"/>
      <c r="AA174" s="115"/>
      <c r="AB174" s="115"/>
      <c r="AC174" s="168"/>
      <c r="AD174" s="115"/>
      <c r="AE174" s="115"/>
      <c r="AF174" s="12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</row>
    <row r="175" spans="1:40" s="115" customFormat="1" ht="17.25" customHeight="1">
      <c r="A175" s="263"/>
      <c r="B175" s="124">
        <v>21</v>
      </c>
      <c r="C175" s="122" t="s">
        <v>92</v>
      </c>
      <c r="E175" s="118"/>
      <c r="G175" s="255" t="s">
        <v>113</v>
      </c>
      <c r="H175" s="257"/>
      <c r="I175" s="108" t="s">
        <v>115</v>
      </c>
      <c r="K175" s="109"/>
      <c r="L175" s="110"/>
      <c r="M175" s="111"/>
      <c r="N175" s="112"/>
      <c r="O175" s="111"/>
      <c r="P175" s="111"/>
      <c r="Q175" s="119"/>
      <c r="S175" s="222">
        <f>SUM(S176:S179)</f>
        <v>50.3025</v>
      </c>
      <c r="T175" s="209"/>
      <c r="U175" s="223">
        <f>ROUND(((SUM(S176:S179))/FIGSDD)*10,4)+SUM(T176:T179)</f>
        <v>45.7295</v>
      </c>
      <c r="V175" s="223">
        <f>ROUND(U175*FIGS_PART,4)</f>
        <v>45.7295</v>
      </c>
      <c r="W175" s="278">
        <f>U175</f>
        <v>45.7295</v>
      </c>
      <c r="X175" s="259">
        <f>[1]!sn_val(B175)</f>
        <v>21</v>
      </c>
      <c r="Y175" s="123">
        <v>18</v>
      </c>
      <c r="AC175" s="168"/>
      <c r="AF175" s="125"/>
      <c r="AK175" s="270">
        <f>S176</f>
        <v>18.7275</v>
      </c>
      <c r="AL175" s="270">
        <f>S177</f>
        <v>11.5625</v>
      </c>
      <c r="AM175" s="270">
        <f>S178</f>
        <v>7.7625</v>
      </c>
      <c r="AN175" s="270">
        <f>S179</f>
        <v>12.25</v>
      </c>
    </row>
    <row r="176" spans="1:32" s="115" customFormat="1" ht="17.25" customHeight="1">
      <c r="A176" s="267"/>
      <c r="B176" s="268"/>
      <c r="C176" s="207"/>
      <c r="D176" s="207"/>
      <c r="E176" s="207"/>
      <c r="F176" s="207"/>
      <c r="G176" s="207"/>
      <c r="H176" s="205" t="s">
        <v>77</v>
      </c>
      <c r="I176" s="266">
        <v>5.2</v>
      </c>
      <c r="J176" s="266">
        <v>6.1</v>
      </c>
      <c r="K176" s="266">
        <v>6</v>
      </c>
      <c r="L176" s="266">
        <v>5.7</v>
      </c>
      <c r="M176" s="266">
        <v>5.3</v>
      </c>
      <c r="N176" s="266">
        <v>5.7</v>
      </c>
      <c r="O176" s="266"/>
      <c r="P176" s="266"/>
      <c r="Q176" s="266"/>
      <c r="R176" s="206"/>
      <c r="S176" s="222">
        <f>ROUND((SUM(I176:O176,-(MAX(I176:O176)),-(MIN(I176:O176)))/(JUDGES_COUNT-2))*FIGDD1,4)</f>
        <v>18.7275</v>
      </c>
      <c r="T176" s="209"/>
      <c r="V176" s="274"/>
      <c r="W176" s="261">
        <f>W175</f>
        <v>45.7295</v>
      </c>
      <c r="X176" s="259">
        <f>X175</f>
        <v>21</v>
      </c>
      <c r="Y176" s="123"/>
      <c r="AC176" s="168"/>
      <c r="AF176" s="125"/>
    </row>
    <row r="177" spans="1:32" s="115" customFormat="1" ht="17.25" customHeight="1">
      <c r="A177" s="269"/>
      <c r="B177" s="233"/>
      <c r="C177" s="207"/>
      <c r="D177" s="207"/>
      <c r="E177" s="207"/>
      <c r="F177" s="207"/>
      <c r="G177" s="207"/>
      <c r="H177" s="205" t="s">
        <v>78</v>
      </c>
      <c r="I177" s="266">
        <v>5</v>
      </c>
      <c r="J177" s="266">
        <v>5</v>
      </c>
      <c r="K177" s="266">
        <v>4.6</v>
      </c>
      <c r="L177" s="266">
        <v>4.3</v>
      </c>
      <c r="M177" s="266">
        <v>4.6</v>
      </c>
      <c r="N177" s="266">
        <v>4</v>
      </c>
      <c r="O177" s="266"/>
      <c r="P177" s="266"/>
      <c r="Q177" s="266"/>
      <c r="R177" s="206"/>
      <c r="S177" s="222">
        <f>ROUND((SUM(I177:O177,-(MAX(I177:O177)),-(MIN(I177:O177)))/(JUDGES_COUNT-2))*FIGDD2,4)</f>
        <v>11.5625</v>
      </c>
      <c r="T177" s="209"/>
      <c r="V177" s="274"/>
      <c r="W177" s="261">
        <f>W175</f>
        <v>45.7295</v>
      </c>
      <c r="X177" s="259">
        <f>X175</f>
        <v>21</v>
      </c>
      <c r="Y177" s="123"/>
      <c r="AC177" s="168"/>
      <c r="AF177" s="125"/>
    </row>
    <row r="178" spans="1:32" s="115" customFormat="1" ht="17.25" customHeight="1">
      <c r="A178" s="267"/>
      <c r="B178" s="268"/>
      <c r="C178" s="207"/>
      <c r="D178" s="207"/>
      <c r="E178" s="207"/>
      <c r="F178" s="207"/>
      <c r="G178" s="207"/>
      <c r="H178" s="205" t="s">
        <v>79</v>
      </c>
      <c r="I178" s="266">
        <v>2.5</v>
      </c>
      <c r="J178" s="266">
        <v>2</v>
      </c>
      <c r="K178" s="266">
        <v>3</v>
      </c>
      <c r="L178" s="266">
        <v>3</v>
      </c>
      <c r="M178" s="266">
        <v>3</v>
      </c>
      <c r="N178" s="266">
        <v>4</v>
      </c>
      <c r="O178" s="266"/>
      <c r="P178" s="266"/>
      <c r="Q178" s="266"/>
      <c r="R178" s="206"/>
      <c r="S178" s="222">
        <f>ROUND((SUM(I178:O178,-(MAX(I178:O178)),-(MIN(I178:O178)))/(JUDGES_COUNT-2))*FIGDD3,4)</f>
        <v>7.7625</v>
      </c>
      <c r="T178" s="209"/>
      <c r="V178" s="274"/>
      <c r="W178" s="261">
        <f>W175</f>
        <v>45.7295</v>
      </c>
      <c r="X178" s="259">
        <f>X175</f>
        <v>21</v>
      </c>
      <c r="Y178" s="123"/>
      <c r="AC178" s="168"/>
      <c r="AF178" s="125"/>
    </row>
    <row r="179" spans="1:32" s="115" customFormat="1" ht="17.25" customHeight="1">
      <c r="A179" s="267"/>
      <c r="B179" s="268"/>
      <c r="C179" s="207"/>
      <c r="D179" s="207"/>
      <c r="E179" s="207"/>
      <c r="F179" s="207"/>
      <c r="G179" s="207"/>
      <c r="H179" s="205" t="s">
        <v>80</v>
      </c>
      <c r="I179" s="266">
        <v>5.2</v>
      </c>
      <c r="J179" s="266">
        <v>5</v>
      </c>
      <c r="K179" s="266">
        <v>5</v>
      </c>
      <c r="L179" s="266">
        <v>4.8</v>
      </c>
      <c r="M179" s="266">
        <v>4.8</v>
      </c>
      <c r="N179" s="266">
        <v>4.3</v>
      </c>
      <c r="O179" s="266"/>
      <c r="P179" s="266"/>
      <c r="Q179" s="266"/>
      <c r="R179" s="207"/>
      <c r="S179" s="222">
        <f>ROUND((SUM(I179:O179,-(MAX(I179:O179)),-(MIN(I179:O179)))/(JUDGES_COUNT-2))*FIGDD4,4)</f>
        <v>12.25</v>
      </c>
      <c r="T179" s="209"/>
      <c r="V179" s="274"/>
      <c r="W179" s="261">
        <f>W175</f>
        <v>45.7295</v>
      </c>
      <c r="X179" s="259">
        <f>X175</f>
        <v>21</v>
      </c>
      <c r="Y179" s="123"/>
      <c r="AC179" s="168"/>
      <c r="AF179" s="125"/>
    </row>
    <row r="180" spans="1:32" s="115" customFormat="1" ht="17.25" customHeight="1">
      <c r="A180" s="263"/>
      <c r="B180" s="124"/>
      <c r="C180" s="122"/>
      <c r="E180" s="118"/>
      <c r="G180" s="255"/>
      <c r="H180" s="257"/>
      <c r="I180" s="108"/>
      <c r="K180" s="109"/>
      <c r="L180" s="110"/>
      <c r="M180" s="111"/>
      <c r="N180" s="112"/>
      <c r="O180" s="111"/>
      <c r="P180" s="111"/>
      <c r="Q180" s="119"/>
      <c r="V180" s="274"/>
      <c r="W180" s="261">
        <f>W175</f>
        <v>45.7295</v>
      </c>
      <c r="X180" s="259">
        <f>X175</f>
        <v>21</v>
      </c>
      <c r="Y180" s="123"/>
      <c r="AC180" s="168"/>
      <c r="AF180" s="125"/>
    </row>
    <row r="181" spans="1:42" s="115" customFormat="1" ht="17.25" customHeight="1">
      <c r="A181" s="264"/>
      <c r="B181" s="106">
        <v>22</v>
      </c>
      <c r="C181" s="122" t="s">
        <v>107</v>
      </c>
      <c r="E181" s="118"/>
      <c r="G181" s="255" t="s">
        <v>108</v>
      </c>
      <c r="H181" s="257"/>
      <c r="I181" s="108" t="s">
        <v>118</v>
      </c>
      <c r="K181" s="109"/>
      <c r="L181" s="110"/>
      <c r="M181" s="111"/>
      <c r="N181" s="112"/>
      <c r="O181" s="111"/>
      <c r="P181" s="111"/>
      <c r="Q181" s="111"/>
      <c r="R181" s="111"/>
      <c r="S181" s="222">
        <f>SUM(S182:S185)</f>
        <v>80.8175</v>
      </c>
      <c r="T181" s="209"/>
      <c r="U181" s="223">
        <f>ROUND(((SUM(S182:S185))/FIGSDD)*10,4)+SUM(T182:T185)</f>
        <v>73.4705</v>
      </c>
      <c r="V181" s="223">
        <f>ROUND(U181*FIGS_PART,4)</f>
        <v>73.4705</v>
      </c>
      <c r="W181" s="278">
        <f>U181</f>
        <v>73.4705</v>
      </c>
      <c r="X181" s="260">
        <f>[1]!sn_val(B181)</f>
        <v>22</v>
      </c>
      <c r="Y181" s="111">
        <v>20</v>
      </c>
      <c r="Z181" s="113"/>
      <c r="AA181" s="113"/>
      <c r="AB181" s="6"/>
      <c r="AC181" s="113"/>
      <c r="AD181" s="111"/>
      <c r="AE181" s="111"/>
      <c r="AF181" s="112"/>
      <c r="AG181" s="93"/>
      <c r="AH181" s="93"/>
      <c r="AI181" s="93"/>
      <c r="AJ181" s="93"/>
      <c r="AK181" s="271">
        <f>S182</f>
        <v>25.4925</v>
      </c>
      <c r="AL181" s="271">
        <f>S183</f>
        <v>18.25</v>
      </c>
      <c r="AM181" s="271">
        <f>S184</f>
        <v>19.575</v>
      </c>
      <c r="AN181" s="272">
        <f>S185</f>
        <v>17.5</v>
      </c>
      <c r="AO181" s="113"/>
      <c r="AP181" s="113"/>
    </row>
    <row r="182" spans="1:42" s="115" customFormat="1" ht="17.25" customHeight="1">
      <c r="A182" s="267"/>
      <c r="B182" s="268"/>
      <c r="C182" s="207"/>
      <c r="D182" s="207"/>
      <c r="E182" s="207"/>
      <c r="F182" s="207"/>
      <c r="G182" s="207"/>
      <c r="H182" s="205" t="s">
        <v>77</v>
      </c>
      <c r="I182" s="266">
        <v>7.2</v>
      </c>
      <c r="J182" s="266">
        <v>7.6</v>
      </c>
      <c r="K182" s="266">
        <v>7.4</v>
      </c>
      <c r="L182" s="266">
        <v>7.9</v>
      </c>
      <c r="M182" s="266">
        <v>8</v>
      </c>
      <c r="N182" s="266">
        <v>8.2</v>
      </c>
      <c r="O182" s="266"/>
      <c r="P182" s="266"/>
      <c r="Q182" s="266"/>
      <c r="R182" s="206"/>
      <c r="S182" s="222">
        <f>ROUND((SUM(I182:O182,-(MAX(I182:O182)),-(MIN(I182:O182)))/(JUDGES_COUNT-2))*FIGDD1,4)</f>
        <v>25.4925</v>
      </c>
      <c r="T182" s="209"/>
      <c r="U182" s="111"/>
      <c r="V182" s="276"/>
      <c r="W182" s="262">
        <f>W181</f>
        <v>73.4705</v>
      </c>
      <c r="X182" s="260">
        <f>X181</f>
        <v>22</v>
      </c>
      <c r="Y182" s="111"/>
      <c r="Z182" s="113"/>
      <c r="AA182" s="113"/>
      <c r="AB182" s="6"/>
      <c r="AC182" s="113"/>
      <c r="AD182" s="111"/>
      <c r="AE182" s="111"/>
      <c r="AF182" s="112"/>
      <c r="AG182" s="93"/>
      <c r="AH182" s="93"/>
      <c r="AI182" s="93"/>
      <c r="AJ182" s="93"/>
      <c r="AK182" s="93"/>
      <c r="AL182" s="93"/>
      <c r="AM182" s="93"/>
      <c r="AN182" s="111"/>
      <c r="AO182" s="113"/>
      <c r="AP182" s="113"/>
    </row>
    <row r="183" spans="1:42" s="115" customFormat="1" ht="17.25" customHeight="1">
      <c r="A183" s="269"/>
      <c r="B183" s="233"/>
      <c r="C183" s="207"/>
      <c r="D183" s="207"/>
      <c r="E183" s="207"/>
      <c r="F183" s="207"/>
      <c r="G183" s="207"/>
      <c r="H183" s="205" t="s">
        <v>78</v>
      </c>
      <c r="I183" s="266">
        <v>7.3</v>
      </c>
      <c r="J183" s="266">
        <v>7.5</v>
      </c>
      <c r="K183" s="266">
        <v>7.3</v>
      </c>
      <c r="L183" s="266">
        <v>7.2</v>
      </c>
      <c r="M183" s="266">
        <v>7.3</v>
      </c>
      <c r="N183" s="266">
        <v>7.3</v>
      </c>
      <c r="O183" s="266"/>
      <c r="P183" s="266"/>
      <c r="Q183" s="266"/>
      <c r="R183" s="206"/>
      <c r="S183" s="222">
        <f>ROUND((SUM(I183:O183,-(MAX(I183:O183)),-(MIN(I183:O183)))/(JUDGES_COUNT-2))*FIGDD2,4)</f>
        <v>18.25</v>
      </c>
      <c r="T183" s="209"/>
      <c r="U183" s="111"/>
      <c r="V183" s="276"/>
      <c r="W183" s="262">
        <f>W181</f>
        <v>73.4705</v>
      </c>
      <c r="X183" s="260">
        <f>X181</f>
        <v>22</v>
      </c>
      <c r="Y183" s="111"/>
      <c r="Z183" s="113"/>
      <c r="AA183" s="113"/>
      <c r="AB183" s="6"/>
      <c r="AC183" s="113"/>
      <c r="AD183" s="111"/>
      <c r="AE183" s="111"/>
      <c r="AF183" s="112"/>
      <c r="AG183" s="93"/>
      <c r="AH183" s="93"/>
      <c r="AI183" s="93"/>
      <c r="AJ183" s="93"/>
      <c r="AK183" s="93"/>
      <c r="AL183" s="93"/>
      <c r="AM183" s="93"/>
      <c r="AN183" s="111"/>
      <c r="AO183" s="113"/>
      <c r="AP183" s="113"/>
    </row>
    <row r="184" spans="1:42" s="115" customFormat="1" ht="17.25" customHeight="1">
      <c r="A184" s="267"/>
      <c r="B184" s="268"/>
      <c r="C184" s="207"/>
      <c r="D184" s="207"/>
      <c r="E184" s="207"/>
      <c r="F184" s="207"/>
      <c r="G184" s="207"/>
      <c r="H184" s="205" t="s">
        <v>79</v>
      </c>
      <c r="I184" s="266">
        <v>7.4</v>
      </c>
      <c r="J184" s="266">
        <v>6.8</v>
      </c>
      <c r="K184" s="266">
        <v>6.5</v>
      </c>
      <c r="L184" s="266">
        <v>7.5</v>
      </c>
      <c r="M184" s="266">
        <v>7.3</v>
      </c>
      <c r="N184" s="266">
        <v>7.8</v>
      </c>
      <c r="O184" s="266"/>
      <c r="P184" s="266"/>
      <c r="Q184" s="266"/>
      <c r="R184" s="206"/>
      <c r="S184" s="222">
        <f>ROUND((SUM(I184:O184,-(MAX(I184:O184)),-(MIN(I184:O184)))/(JUDGES_COUNT-2))*FIGDD3,4)</f>
        <v>19.575</v>
      </c>
      <c r="T184" s="209"/>
      <c r="U184" s="111"/>
      <c r="V184" s="276"/>
      <c r="W184" s="262">
        <f>W181</f>
        <v>73.4705</v>
      </c>
      <c r="X184" s="260">
        <f>X181</f>
        <v>22</v>
      </c>
      <c r="Y184" s="111"/>
      <c r="Z184" s="113"/>
      <c r="AA184" s="113"/>
      <c r="AB184" s="6"/>
      <c r="AC184" s="113"/>
      <c r="AD184" s="111"/>
      <c r="AE184" s="111"/>
      <c r="AF184" s="112"/>
      <c r="AG184" s="93"/>
      <c r="AH184" s="93"/>
      <c r="AI184" s="93"/>
      <c r="AJ184" s="93"/>
      <c r="AK184" s="93"/>
      <c r="AL184" s="93"/>
      <c r="AM184" s="93"/>
      <c r="AN184" s="111"/>
      <c r="AO184" s="113"/>
      <c r="AP184" s="113"/>
    </row>
    <row r="185" spans="1:42" s="115" customFormat="1" ht="17.25" customHeight="1">
      <c r="A185" s="267"/>
      <c r="B185" s="268"/>
      <c r="C185" s="207"/>
      <c r="D185" s="207"/>
      <c r="E185" s="207"/>
      <c r="F185" s="207"/>
      <c r="G185" s="207"/>
      <c r="H185" s="205" t="s">
        <v>80</v>
      </c>
      <c r="I185" s="266">
        <v>6.8</v>
      </c>
      <c r="J185" s="266">
        <v>7.1</v>
      </c>
      <c r="K185" s="266">
        <v>7.2</v>
      </c>
      <c r="L185" s="266">
        <v>6.9</v>
      </c>
      <c r="M185" s="266">
        <v>6.7</v>
      </c>
      <c r="N185" s="266">
        <v>7.2</v>
      </c>
      <c r="O185" s="266"/>
      <c r="P185" s="266"/>
      <c r="Q185" s="266"/>
      <c r="R185" s="207"/>
      <c r="S185" s="222">
        <f>ROUND((SUM(I185:O185,-(MAX(I185:O185)),-(MIN(I185:O185)))/(JUDGES_COUNT-2))*FIGDD4,4)</f>
        <v>17.5</v>
      </c>
      <c r="T185" s="209"/>
      <c r="U185" s="111"/>
      <c r="V185" s="276"/>
      <c r="W185" s="262">
        <f>W181</f>
        <v>73.4705</v>
      </c>
      <c r="X185" s="260">
        <f>X181</f>
        <v>22</v>
      </c>
      <c r="Y185" s="111"/>
      <c r="Z185" s="113"/>
      <c r="AA185" s="113"/>
      <c r="AB185" s="6"/>
      <c r="AC185" s="113"/>
      <c r="AD185" s="111"/>
      <c r="AE185" s="111"/>
      <c r="AF185" s="112"/>
      <c r="AG185" s="93"/>
      <c r="AH185" s="93"/>
      <c r="AI185" s="93"/>
      <c r="AJ185" s="93"/>
      <c r="AK185" s="93"/>
      <c r="AL185" s="93"/>
      <c r="AM185" s="93"/>
      <c r="AN185" s="111"/>
      <c r="AO185" s="113"/>
      <c r="AP185" s="113"/>
    </row>
    <row r="186" spans="1:42" s="115" customFormat="1" ht="17.25" customHeight="1">
      <c r="A186" s="264"/>
      <c r="B186" s="106"/>
      <c r="C186" s="122"/>
      <c r="E186" s="118"/>
      <c r="G186" s="255"/>
      <c r="H186" s="257"/>
      <c r="I186" s="108"/>
      <c r="K186" s="109"/>
      <c r="L186" s="110"/>
      <c r="M186" s="111"/>
      <c r="N186" s="112"/>
      <c r="O186" s="111"/>
      <c r="P186" s="111"/>
      <c r="Q186" s="111"/>
      <c r="R186" s="111"/>
      <c r="S186" s="111"/>
      <c r="T186" s="111"/>
      <c r="U186" s="111"/>
      <c r="V186" s="276"/>
      <c r="W186" s="262">
        <f>W181</f>
        <v>73.4705</v>
      </c>
      <c r="X186" s="260">
        <f>X181</f>
        <v>22</v>
      </c>
      <c r="Y186" s="111"/>
      <c r="Z186" s="113"/>
      <c r="AA186" s="113"/>
      <c r="AB186" s="6"/>
      <c r="AC186" s="113"/>
      <c r="AD186" s="111"/>
      <c r="AE186" s="111"/>
      <c r="AF186" s="112"/>
      <c r="AG186" s="93"/>
      <c r="AH186" s="93"/>
      <c r="AI186" s="93"/>
      <c r="AJ186" s="93"/>
      <c r="AK186" s="93"/>
      <c r="AL186" s="93"/>
      <c r="AM186" s="93"/>
      <c r="AN186" s="111"/>
      <c r="AO186" s="113"/>
      <c r="AP186" s="113"/>
    </row>
    <row r="187" spans="1:42" s="113" customFormat="1" ht="17.25" customHeight="1">
      <c r="A187" s="263"/>
      <c r="B187" s="124">
        <v>23</v>
      </c>
      <c r="C187" s="122" t="s">
        <v>101</v>
      </c>
      <c r="D187" s="115"/>
      <c r="E187" s="118"/>
      <c r="F187" s="115"/>
      <c r="G187" s="255" t="s">
        <v>109</v>
      </c>
      <c r="H187" s="257"/>
      <c r="I187" s="108" t="s">
        <v>116</v>
      </c>
      <c r="J187" s="115"/>
      <c r="K187" s="118"/>
      <c r="L187" s="115"/>
      <c r="M187" s="118"/>
      <c r="N187" s="116"/>
      <c r="O187" s="115"/>
      <c r="P187" s="118"/>
      <c r="Q187" s="119"/>
      <c r="R187" s="115"/>
      <c r="S187" s="222">
        <f>SUM(S188:S191)</f>
        <v>80.25</v>
      </c>
      <c r="T187" s="209"/>
      <c r="U187" s="223">
        <f>ROUND(((SUM(S188:S191))/FIGSDD)*10,4)+SUM(T188:T191)</f>
        <v>72.9545</v>
      </c>
      <c r="V187" s="223">
        <f>ROUND(U187*FIGS_PART,4)</f>
        <v>72.9545</v>
      </c>
      <c r="W187" s="278">
        <f>U187</f>
        <v>72.9545</v>
      </c>
      <c r="X187" s="259">
        <f>[1]!sn_val(B187)</f>
        <v>23</v>
      </c>
      <c r="Y187" s="123">
        <v>5</v>
      </c>
      <c r="Z187" s="115"/>
      <c r="AA187" s="115"/>
      <c r="AB187" s="115"/>
      <c r="AC187" s="168"/>
      <c r="AD187" s="115"/>
      <c r="AE187" s="115"/>
      <c r="AF187" s="125"/>
      <c r="AG187" s="115"/>
      <c r="AH187" s="115"/>
      <c r="AI187" s="115"/>
      <c r="AJ187" s="115"/>
      <c r="AK187" s="270">
        <f>S188</f>
        <v>25.3275</v>
      </c>
      <c r="AL187" s="270">
        <f>S189</f>
        <v>17.1875</v>
      </c>
      <c r="AM187" s="270">
        <f>S190</f>
        <v>20.0475</v>
      </c>
      <c r="AN187" s="270">
        <f>S191</f>
        <v>17.6875</v>
      </c>
      <c r="AO187" s="115"/>
      <c r="AP187" s="115"/>
    </row>
    <row r="188" spans="1:42" s="113" customFormat="1" ht="17.25" customHeight="1">
      <c r="A188" s="267"/>
      <c r="B188" s="268"/>
      <c r="C188" s="207"/>
      <c r="D188" s="207"/>
      <c r="E188" s="207"/>
      <c r="F188" s="207"/>
      <c r="G188" s="207"/>
      <c r="H188" s="205" t="s">
        <v>77</v>
      </c>
      <c r="I188" s="266">
        <v>7.4</v>
      </c>
      <c r="J188" s="266">
        <v>7.6</v>
      </c>
      <c r="K188" s="266">
        <v>7.9</v>
      </c>
      <c r="L188" s="266">
        <v>7.7</v>
      </c>
      <c r="M188" s="266">
        <v>7.7</v>
      </c>
      <c r="N188" s="266">
        <v>7.7</v>
      </c>
      <c r="O188" s="266"/>
      <c r="P188" s="266"/>
      <c r="Q188" s="266"/>
      <c r="R188" s="206"/>
      <c r="S188" s="222">
        <f>ROUND((SUM(I188:O188,-(MAX(I188:O188)),-(MIN(I188:O188)))/(JUDGES_COUNT-2))*FIGDD1,4)</f>
        <v>25.3275</v>
      </c>
      <c r="T188" s="209"/>
      <c r="U188" s="115"/>
      <c r="V188" s="274"/>
      <c r="W188" s="261">
        <f>W187</f>
        <v>72.9545</v>
      </c>
      <c r="X188" s="259">
        <f>X187</f>
        <v>23</v>
      </c>
      <c r="Y188" s="123"/>
      <c r="Z188" s="115"/>
      <c r="AA188" s="115"/>
      <c r="AB188" s="115"/>
      <c r="AC188" s="168"/>
      <c r="AD188" s="115"/>
      <c r="AE188" s="115"/>
      <c r="AF188" s="12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</row>
    <row r="189" spans="1:42" s="113" customFormat="1" ht="17.25" customHeight="1">
      <c r="A189" s="269"/>
      <c r="B189" s="233"/>
      <c r="C189" s="207"/>
      <c r="D189" s="207"/>
      <c r="E189" s="207"/>
      <c r="F189" s="207"/>
      <c r="G189" s="207"/>
      <c r="H189" s="205" t="s">
        <v>78</v>
      </c>
      <c r="I189" s="266">
        <v>6.8</v>
      </c>
      <c r="J189" s="266">
        <v>7</v>
      </c>
      <c r="K189" s="266">
        <v>6.8</v>
      </c>
      <c r="L189" s="266">
        <v>6.9</v>
      </c>
      <c r="M189" s="266">
        <v>7</v>
      </c>
      <c r="N189" s="266">
        <v>6.6</v>
      </c>
      <c r="O189" s="266"/>
      <c r="P189" s="266"/>
      <c r="Q189" s="266"/>
      <c r="R189" s="206"/>
      <c r="S189" s="222">
        <f>ROUND((SUM(I189:O189,-(MAX(I189:O189)),-(MIN(I189:O189)))/(JUDGES_COUNT-2))*FIGDD2,4)</f>
        <v>17.1875</v>
      </c>
      <c r="T189" s="209"/>
      <c r="U189" s="115"/>
      <c r="V189" s="274"/>
      <c r="W189" s="261">
        <f>W187</f>
        <v>72.9545</v>
      </c>
      <c r="X189" s="259">
        <f>X187</f>
        <v>23</v>
      </c>
      <c r="Y189" s="123"/>
      <c r="Z189" s="115"/>
      <c r="AA189" s="115"/>
      <c r="AB189" s="115"/>
      <c r="AC189" s="168"/>
      <c r="AD189" s="115"/>
      <c r="AE189" s="115"/>
      <c r="AF189" s="12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</row>
    <row r="190" spans="1:42" s="113" customFormat="1" ht="17.25" customHeight="1">
      <c r="A190" s="267"/>
      <c r="B190" s="268"/>
      <c r="C190" s="207"/>
      <c r="D190" s="207"/>
      <c r="E190" s="207"/>
      <c r="F190" s="207"/>
      <c r="G190" s="207"/>
      <c r="H190" s="205" t="s">
        <v>79</v>
      </c>
      <c r="I190" s="266">
        <v>7.6</v>
      </c>
      <c r="J190" s="266">
        <v>6.7</v>
      </c>
      <c r="K190" s="266">
        <v>7.8</v>
      </c>
      <c r="L190" s="266">
        <v>7.4</v>
      </c>
      <c r="M190" s="266">
        <v>7.1</v>
      </c>
      <c r="N190" s="266">
        <v>7.6</v>
      </c>
      <c r="O190" s="266"/>
      <c r="P190" s="266"/>
      <c r="Q190" s="266"/>
      <c r="R190" s="206"/>
      <c r="S190" s="222">
        <f>ROUND((SUM(I190:O190,-(MAX(I190:O190)),-(MIN(I190:O190)))/(JUDGES_COUNT-2))*FIGDD3,4)</f>
        <v>20.0475</v>
      </c>
      <c r="T190" s="209"/>
      <c r="U190" s="115"/>
      <c r="V190" s="274"/>
      <c r="W190" s="261">
        <f>W187</f>
        <v>72.9545</v>
      </c>
      <c r="X190" s="259">
        <f>X187</f>
        <v>23</v>
      </c>
      <c r="Y190" s="123"/>
      <c r="Z190" s="115"/>
      <c r="AA190" s="115"/>
      <c r="AB190" s="115"/>
      <c r="AC190" s="168"/>
      <c r="AD190" s="115"/>
      <c r="AE190" s="115"/>
      <c r="AF190" s="12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</row>
    <row r="191" spans="1:42" s="113" customFormat="1" ht="17.25" customHeight="1">
      <c r="A191" s="267"/>
      <c r="B191" s="268"/>
      <c r="C191" s="207"/>
      <c r="D191" s="207"/>
      <c r="E191" s="207"/>
      <c r="F191" s="207"/>
      <c r="G191" s="207"/>
      <c r="H191" s="205" t="s">
        <v>80</v>
      </c>
      <c r="I191" s="266">
        <v>7.2</v>
      </c>
      <c r="J191" s="266">
        <v>7.5</v>
      </c>
      <c r="K191" s="266">
        <v>7.1</v>
      </c>
      <c r="L191" s="266">
        <v>7</v>
      </c>
      <c r="M191" s="266">
        <v>7</v>
      </c>
      <c r="N191" s="266">
        <v>6.7</v>
      </c>
      <c r="O191" s="266"/>
      <c r="P191" s="266"/>
      <c r="Q191" s="266"/>
      <c r="R191" s="207"/>
      <c r="S191" s="222">
        <f>ROUND((SUM(I191:O191,-(MAX(I191:O191)),-(MIN(I191:O191)))/(JUDGES_COUNT-2))*FIGDD4,4)</f>
        <v>17.6875</v>
      </c>
      <c r="T191" s="209"/>
      <c r="U191" s="115"/>
      <c r="V191" s="274"/>
      <c r="W191" s="261">
        <f>W187</f>
        <v>72.9545</v>
      </c>
      <c r="X191" s="259">
        <f>X187</f>
        <v>23</v>
      </c>
      <c r="Y191" s="123"/>
      <c r="Z191" s="115"/>
      <c r="AA191" s="115"/>
      <c r="AB191" s="115"/>
      <c r="AC191" s="168"/>
      <c r="AD191" s="115"/>
      <c r="AE191" s="115"/>
      <c r="AF191" s="12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</row>
    <row r="192" spans="1:42" s="113" customFormat="1" ht="17.25" customHeight="1">
      <c r="A192" s="263"/>
      <c r="B192" s="124"/>
      <c r="C192" s="122"/>
      <c r="D192" s="115"/>
      <c r="E192" s="118"/>
      <c r="F192" s="115"/>
      <c r="G192" s="255"/>
      <c r="H192" s="257"/>
      <c r="I192" s="108"/>
      <c r="J192" s="115"/>
      <c r="K192" s="118"/>
      <c r="L192" s="115"/>
      <c r="M192" s="118"/>
      <c r="N192" s="116"/>
      <c r="O192" s="115"/>
      <c r="P192" s="118"/>
      <c r="Q192" s="119"/>
      <c r="R192" s="115"/>
      <c r="S192" s="115"/>
      <c r="T192" s="115"/>
      <c r="U192" s="115"/>
      <c r="V192" s="274"/>
      <c r="W192" s="261">
        <f>W187</f>
        <v>72.9545</v>
      </c>
      <c r="X192" s="259">
        <f>X187</f>
        <v>23</v>
      </c>
      <c r="Y192" s="123"/>
      <c r="Z192" s="115"/>
      <c r="AA192" s="115"/>
      <c r="AB192" s="115"/>
      <c r="AC192" s="168"/>
      <c r="AD192" s="115"/>
      <c r="AE192" s="115"/>
      <c r="AF192" s="12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</row>
    <row r="193" spans="1:40" s="115" customFormat="1" ht="17.25" customHeight="1">
      <c r="A193" s="263"/>
      <c r="B193" s="124">
        <v>24</v>
      </c>
      <c r="C193" s="122" t="s">
        <v>88</v>
      </c>
      <c r="E193" s="118"/>
      <c r="G193" s="255" t="s">
        <v>111</v>
      </c>
      <c r="H193" s="257"/>
      <c r="I193" s="108" t="s">
        <v>115</v>
      </c>
      <c r="J193" s="118"/>
      <c r="K193" s="130"/>
      <c r="L193" s="122"/>
      <c r="M193" s="122"/>
      <c r="N193" s="117"/>
      <c r="P193" s="122"/>
      <c r="Q193" s="130"/>
      <c r="S193" s="222">
        <f>SUM(S194:S197)</f>
        <v>67.2675</v>
      </c>
      <c r="T193" s="209"/>
      <c r="U193" s="223">
        <f>ROUND(((SUM(S194:S197))/FIGSDD)*10,4)+SUM(T194:T197)</f>
        <v>61.1523</v>
      </c>
      <c r="V193" s="223">
        <f>ROUND(U193*FIGS_PART,4)</f>
        <v>61.1523</v>
      </c>
      <c r="W193" s="278">
        <f>U193</f>
        <v>61.1523</v>
      </c>
      <c r="X193" s="259">
        <f>[1]!sn_val(B193)</f>
        <v>24</v>
      </c>
      <c r="Y193" s="123">
        <v>7</v>
      </c>
      <c r="AC193" s="168"/>
      <c r="AF193" s="125"/>
      <c r="AK193" s="270">
        <f>S194</f>
        <v>20.2125</v>
      </c>
      <c r="AL193" s="270">
        <f>S195</f>
        <v>15.4375</v>
      </c>
      <c r="AM193" s="270">
        <f>S196</f>
        <v>15.93</v>
      </c>
      <c r="AN193" s="270">
        <f>S197</f>
        <v>15.6875</v>
      </c>
    </row>
    <row r="194" spans="1:24" ht="17.25" customHeight="1">
      <c r="A194" s="267"/>
      <c r="B194" s="268"/>
      <c r="C194" s="207"/>
      <c r="D194" s="207"/>
      <c r="E194" s="207"/>
      <c r="F194" s="207"/>
      <c r="G194" s="207"/>
      <c r="H194" s="205" t="s">
        <v>77</v>
      </c>
      <c r="I194" s="266">
        <v>6.1</v>
      </c>
      <c r="J194" s="266">
        <v>6.2</v>
      </c>
      <c r="K194" s="266">
        <v>6.2</v>
      </c>
      <c r="L194" s="266">
        <v>6.3</v>
      </c>
      <c r="M194" s="266">
        <v>6</v>
      </c>
      <c r="N194" s="266">
        <v>5.8</v>
      </c>
      <c r="O194" s="266"/>
      <c r="P194" s="266"/>
      <c r="Q194" s="266"/>
      <c r="R194" s="206"/>
      <c r="S194" s="222">
        <f>ROUND((SUM(I194:O194,-(MAX(I194:O194)),-(MIN(I194:O194)))/(JUDGES_COUNT-2))*FIGDD1,4)</f>
        <v>20.2125</v>
      </c>
      <c r="T194" s="209"/>
      <c r="V194" s="277"/>
      <c r="W194" s="279">
        <f>W193</f>
        <v>61.1523</v>
      </c>
      <c r="X194" s="280">
        <f>X193</f>
        <v>24</v>
      </c>
    </row>
    <row r="195" spans="1:24" ht="17.25" customHeight="1">
      <c r="A195" s="269"/>
      <c r="B195" s="233"/>
      <c r="C195" s="207"/>
      <c r="D195" s="207"/>
      <c r="E195" s="207"/>
      <c r="F195" s="207"/>
      <c r="G195" s="207"/>
      <c r="H195" s="205" t="s">
        <v>78</v>
      </c>
      <c r="I195" s="266">
        <v>6.4</v>
      </c>
      <c r="J195" s="266">
        <v>6.4</v>
      </c>
      <c r="K195" s="266">
        <v>6</v>
      </c>
      <c r="L195" s="266">
        <v>6.3</v>
      </c>
      <c r="M195" s="266">
        <v>6</v>
      </c>
      <c r="N195" s="266">
        <v>5.8</v>
      </c>
      <c r="O195" s="266"/>
      <c r="P195" s="266"/>
      <c r="Q195" s="266"/>
      <c r="R195" s="206"/>
      <c r="S195" s="222">
        <f>ROUND((SUM(I195:O195,-(MAX(I195:O195)),-(MIN(I195:O195)))/(JUDGES_COUNT-2))*FIGDD2,4)</f>
        <v>15.4375</v>
      </c>
      <c r="T195" s="209"/>
      <c r="V195" s="277"/>
      <c r="W195" s="279">
        <f>W193</f>
        <v>61.1523</v>
      </c>
      <c r="X195" s="280">
        <f>X193</f>
        <v>24</v>
      </c>
    </row>
    <row r="196" spans="1:24" ht="17.25" customHeight="1">
      <c r="A196" s="267"/>
      <c r="B196" s="268"/>
      <c r="C196" s="207"/>
      <c r="D196" s="207"/>
      <c r="E196" s="207"/>
      <c r="F196" s="207"/>
      <c r="G196" s="207"/>
      <c r="H196" s="205" t="s">
        <v>79</v>
      </c>
      <c r="I196" s="266">
        <v>6.1</v>
      </c>
      <c r="J196" s="266">
        <v>6.2</v>
      </c>
      <c r="K196" s="266">
        <v>6.6</v>
      </c>
      <c r="L196" s="266">
        <v>6</v>
      </c>
      <c r="M196" s="266">
        <v>5</v>
      </c>
      <c r="N196" s="266">
        <v>5.3</v>
      </c>
      <c r="O196" s="266"/>
      <c r="P196" s="266"/>
      <c r="Q196" s="266"/>
      <c r="R196" s="206"/>
      <c r="S196" s="222">
        <f>ROUND((SUM(I196:O196,-(MAX(I196:O196)),-(MIN(I196:O196)))/(JUDGES_COUNT-2))*FIGDD3,4)</f>
        <v>15.93</v>
      </c>
      <c r="T196" s="209"/>
      <c r="V196" s="277"/>
      <c r="W196" s="279">
        <f>W193</f>
        <v>61.1523</v>
      </c>
      <c r="X196" s="280">
        <f>X193</f>
        <v>24</v>
      </c>
    </row>
    <row r="197" spans="1:24" ht="17.25" customHeight="1">
      <c r="A197" s="267"/>
      <c r="B197" s="268"/>
      <c r="C197" s="207"/>
      <c r="D197" s="207"/>
      <c r="E197" s="207"/>
      <c r="F197" s="207"/>
      <c r="G197" s="207"/>
      <c r="H197" s="205" t="s">
        <v>80</v>
      </c>
      <c r="I197" s="266">
        <v>6.5</v>
      </c>
      <c r="J197" s="266">
        <v>6.8</v>
      </c>
      <c r="K197" s="266">
        <v>6</v>
      </c>
      <c r="L197" s="266">
        <v>6.2</v>
      </c>
      <c r="M197" s="266">
        <v>6.4</v>
      </c>
      <c r="N197" s="266">
        <v>5.8</v>
      </c>
      <c r="O197" s="266"/>
      <c r="P197" s="266"/>
      <c r="Q197" s="266"/>
      <c r="R197" s="207"/>
      <c r="S197" s="222">
        <f>ROUND((SUM(I197:O197,-(MAX(I197:O197)),-(MIN(I197:O197)))/(JUDGES_COUNT-2))*FIGDD4,4)</f>
        <v>15.6875</v>
      </c>
      <c r="T197" s="209"/>
      <c r="V197" s="277"/>
      <c r="W197" s="279">
        <f>W193</f>
        <v>61.1523</v>
      </c>
      <c r="X197" s="280">
        <f>X193</f>
        <v>24</v>
      </c>
    </row>
    <row r="198" spans="22:24" ht="17.25" customHeight="1">
      <c r="V198" s="277"/>
      <c r="W198" s="279">
        <f>W193</f>
        <v>61.1523</v>
      </c>
      <c r="X198" s="280">
        <f>X193</f>
        <v>24</v>
      </c>
    </row>
  </sheetData>
  <sheetProtection/>
  <dataValidations count="4">
    <dataValidation allowBlank="1" sqref="AA1:AA2 T5:T7 AA4:AA7 U1:Z7 AB1:AU7 K8:IV21 C22:D22 C41 A44:H49 C39 I44 C43 I46:I49 B32:B35 E32:E35 P22:Q22 S24:IV35 O32:O35 A24:A35 A22:B23 E22:E23 M51:IV51 O22:O23 A42:K42 M42:IV42 A40:K40 M40:IV40 J44:K49 M44:IV49 A37:K38 M37:IV38 A51:K51 B24:E31 C32:D33 H24:H35 H22 I8:J35 M22:N22 M32:N33 P32:Q33 M24:Q31 I5:Q7 A1:H21 R1:S7 A52:AU54 R194:S197 T60 T192 T72 U194:AU65536 A198:T65536 A194:H197 Q192:S193 A186:B187 R188:S191 Q186:S187 A192:B193 A188:H191 A180:B181 Q180:S181 R182:S185 T186 A182:H185 A174:B175 Q174:S175 R176:S179 T180 A176:H179 A168:B169 Q168:S169 R170:S173 T174 A170:H173 A162:B163 Q162:S163 R164:S167 T168 A164:H167 A156:B157 Q156:S157 R158:S161 T162 A158:H161 A150:B151 Q150:S151 R152:S155 T156 A152:H155 A144:B145 Q144:S145 R146:S149 T150 A146:H149 A138:B139 Q138:S139 R140:S143 T144 A140:H143 A132:B133 Q132:S133"/>
    <dataValidation allowBlank="1" sqref="R134:S137 T138 A134:H137 A126:B127 Q126:S127 R128:S131 T132 A128:H131 A120:B121 Q120:S121 R122:S125 T126 A122:H125 A114:B115 Q114:S115 R116:S119 T120 A116:H119 A108:B109 Q108:S109 R110:S113 T114 A110:H113 A102:B103 Q102:S103 R104:S107 T108 A104:H107 A96:B97 Q96:S97 R98:S101 T102 A98:H101 A90:B91 Q90:S91 R92:S95 T96 A92:H95 A84:B85 Q84:S85 R86:S89 T90 A86:H89 A78:B79 Q78:S79 R80:S83 T84 A80:H83 A72:B73 Q72:S73 R74:S77 T78 A74:H77 A66:B67 K66:S67 R68:S71 K72:P72 A68:H71 A60:B61 K60:S61 R62:S65 T66 A62:H65 U55:IV193 R56:S59 C60:J60 A56:H59 A55:S55"/>
    <dataValidation type="whole" allowBlank="1" sqref="AA3">
      <formula1>3</formula1>
      <formula2>7</formula2>
    </dataValidation>
    <dataValidation type="decimal" operator="lessThan" allowBlank="1" showErrorMessage="1" sqref="T1:T4 T194:T197 T188:T191 T182:T185 T176:T179 T170:T173 T164:T167 T158:T161 T152:T155 T146:T149 T140:T143 T134:T137 T128:T131 T122:T125 T116:T119 T110:T113 T104:T107 T98:T101 T92:T95 T86:T89 T80:T83 T74:T77 T68:T71 T62:T65 T56:T59">
      <formula1>0</formula1>
    </dataValidation>
  </dataValidations>
  <printOptions/>
  <pageMargins left="0.3937007874015748" right="0.3937007874015748" top="0.984251968503937" bottom="0.1968503937007874" header="0.1968503937007874" footer="0.3937007874015748"/>
  <pageSetup horizontalDpi="120" verticalDpi="120" orientation="portrait" paperSize="9" scale="65" r:id="rId3"/>
  <headerFooter alignWithMargins="0">
    <oddFooter>&amp;LОБЯЗАТЕЛЬНАЯ ПРОГРАММА
, результаты&amp;RСтраница &amp;P из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8"/>
  <sheetViews>
    <sheetView tabSelected="1" zoomScale="75" zoomScaleNormal="75" zoomScalePageLayoutView="0" workbookViewId="0" topLeftCell="A5">
      <selection activeCell="E78" sqref="E78"/>
    </sheetView>
  </sheetViews>
  <sheetFormatPr defaultColWidth="9.00390625" defaultRowHeight="12.75" outlineLevelRow="3"/>
  <cols>
    <col min="1" max="1" width="5.875" style="126" customWidth="1"/>
    <col min="2" max="2" width="5.25390625" style="166" customWidth="1"/>
    <col min="3" max="3" width="15.875" style="167" customWidth="1"/>
    <col min="4" max="6" width="5.75390625" style="167" customWidth="1"/>
    <col min="7" max="7" width="9.75390625" style="167" customWidth="1"/>
    <col min="8" max="8" width="6.75390625" style="168" customWidth="1"/>
    <col min="9" max="9" width="6.625" style="167" customWidth="1"/>
    <col min="10" max="15" width="5.75390625" style="167" customWidth="1"/>
    <col min="16" max="16" width="6.75390625" style="168" customWidth="1"/>
    <col min="17" max="17" width="2.875" style="167" customWidth="1"/>
    <col min="18" max="18" width="3.75390625" style="167" customWidth="1"/>
    <col min="19" max="19" width="9.75390625" style="167" customWidth="1"/>
    <col min="20" max="20" width="9.125" style="167" hidden="1" customWidth="1"/>
    <col min="21" max="21" width="12.00390625" style="169" hidden="1" customWidth="1"/>
    <col min="22" max="22" width="11.125" style="170" bestFit="1" customWidth="1"/>
    <col min="23" max="23" width="9.125" style="171" hidden="1" customWidth="1"/>
    <col min="24" max="25" width="9.125" style="172" hidden="1" customWidth="1"/>
    <col min="26" max="31" width="9.125" style="167" hidden="1" customWidth="1"/>
    <col min="32" max="32" width="9.125" style="167" customWidth="1"/>
    <col min="33" max="16384" width="9.125" style="167" customWidth="1"/>
  </cols>
  <sheetData>
    <row r="1" spans="1:38" s="133" customFormat="1" ht="17.25" hidden="1" outlineLevel="1">
      <c r="A1" s="131"/>
      <c r="B1" s="132"/>
      <c r="Q1" s="134"/>
      <c r="R1" s="135"/>
      <c r="U1" s="136"/>
      <c r="V1" s="137"/>
      <c r="W1" s="138"/>
      <c r="X1" s="139"/>
      <c r="Y1" s="139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1:38" s="133" customFormat="1" ht="17.25" hidden="1" outlineLevel="1">
      <c r="A2" s="140"/>
      <c r="B2" s="141" t="s">
        <v>24</v>
      </c>
      <c r="Q2" s="134"/>
      <c r="R2" s="135"/>
      <c r="U2" s="223" t="e">
        <f>INDEX(FIGS_SCORE!RES100,MATCH(Y2,FIGS_SCORE!ID,0))</f>
        <v>#N/A</v>
      </c>
      <c r="V2" s="223" t="e">
        <f>ROUND(U2*FIGS_PART,4)</f>
        <v>#N/A</v>
      </c>
      <c r="W2" s="273" t="e">
        <f>U2</f>
        <v>#N/A</v>
      </c>
      <c r="X2" s="139"/>
      <c r="Y2" s="139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1:38" s="133" customFormat="1" ht="17.25" hidden="1" outlineLevel="1">
      <c r="A3" s="131"/>
      <c r="B3" s="132"/>
      <c r="Q3" s="134"/>
      <c r="R3" s="135"/>
      <c r="U3" s="136"/>
      <c r="V3" s="137"/>
      <c r="W3" s="138"/>
      <c r="X3" s="139"/>
      <c r="Y3" s="139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</row>
    <row r="4" spans="1:38" s="133" customFormat="1" ht="17.25" hidden="1" outlineLevel="1">
      <c r="A4" s="131"/>
      <c r="B4" s="132"/>
      <c r="Q4" s="134"/>
      <c r="R4" s="135"/>
      <c r="U4" s="136"/>
      <c r="V4" s="137"/>
      <c r="W4" s="138"/>
      <c r="X4" s="139"/>
      <c r="Y4" s="139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</row>
    <row r="5" spans="1:25" s="143" customFormat="1" ht="17.25" collapsed="1">
      <c r="A5" s="241"/>
      <c r="B5" s="242" t="str">
        <f>JUDGESLIST_01</f>
        <v>ОБЯЗАТЕЛЬНАЯ ПРОГРАММА</v>
      </c>
      <c r="C5" s="230"/>
      <c r="D5" s="230"/>
      <c r="E5" s="230"/>
      <c r="F5" s="230"/>
      <c r="G5" s="230"/>
      <c r="H5" s="230"/>
      <c r="I5" s="230"/>
      <c r="J5" s="230"/>
      <c r="K5" s="243" t="s">
        <v>52</v>
      </c>
      <c r="L5" s="230"/>
      <c r="M5" s="230"/>
      <c r="N5" s="241"/>
      <c r="O5" s="230"/>
      <c r="P5" s="230"/>
      <c r="Q5" s="230"/>
      <c r="R5" s="230"/>
      <c r="S5" s="230"/>
      <c r="T5" s="230"/>
      <c r="U5" s="247"/>
      <c r="V5" s="248"/>
      <c r="W5" s="146"/>
      <c r="X5" s="142"/>
      <c r="Y5" s="142"/>
    </row>
    <row r="6" spans="1:25" s="143" customFormat="1" ht="17.25">
      <c r="A6" s="142"/>
      <c r="B6" s="224" t="s">
        <v>0</v>
      </c>
      <c r="C6" s="147"/>
      <c r="E6" s="148"/>
      <c r="F6" s="147"/>
      <c r="G6" s="147"/>
      <c r="H6" s="149"/>
      <c r="I6" s="150"/>
      <c r="J6" s="150"/>
      <c r="K6" s="224" t="s">
        <v>54</v>
      </c>
      <c r="L6" s="150"/>
      <c r="M6" s="150"/>
      <c r="N6" s="142"/>
      <c r="U6" s="144"/>
      <c r="V6" s="145"/>
      <c r="W6" s="146"/>
      <c r="X6" s="142"/>
      <c r="Y6" s="142"/>
    </row>
    <row r="7" spans="1:25" s="143" customFormat="1" ht="17.25">
      <c r="A7" s="142"/>
      <c r="B7" s="151"/>
      <c r="N7" s="152"/>
      <c r="O7" s="143" t="str">
        <f>DATE_TIME_01</f>
        <v>8,00 11.04.2019</v>
      </c>
      <c r="U7" s="144"/>
      <c r="V7" s="145"/>
      <c r="W7" s="146"/>
      <c r="X7" s="142"/>
      <c r="Y7" s="142"/>
    </row>
    <row r="8" spans="1:25" s="143" customFormat="1" ht="17.25">
      <c r="A8" s="142"/>
      <c r="B8" s="151" t="str">
        <f>SETUP!AH4</f>
        <v>Рефери</v>
      </c>
      <c r="C8" s="147"/>
      <c r="D8" s="147"/>
      <c r="F8" s="143" t="str">
        <f>SETUP!$AI$4</f>
        <v>Кунская М.Л.</v>
      </c>
      <c r="G8" s="153"/>
      <c r="H8" s="154"/>
      <c r="K8" s="143">
        <f>SETUP!$AJ$4</f>
        <v>0</v>
      </c>
      <c r="M8" s="149"/>
      <c r="N8" s="155"/>
      <c r="S8" s="156"/>
      <c r="X8" s="142"/>
      <c r="Y8" s="142"/>
    </row>
    <row r="9" spans="1:25" s="143" customFormat="1" ht="17.25">
      <c r="A9" s="142"/>
      <c r="B9" s="151" t="str">
        <f>SETUP!AH5</f>
        <v>Ассистент рефери</v>
      </c>
      <c r="F9" s="143">
        <f>SETUP!$AI$5</f>
        <v>0</v>
      </c>
      <c r="K9" s="143">
        <f>SETUP!$AJ$5</f>
        <v>0</v>
      </c>
      <c r="N9" s="155"/>
      <c r="S9" s="156"/>
      <c r="X9" s="142"/>
      <c r="Y9" s="142"/>
    </row>
    <row r="10" spans="1:25" s="143" customFormat="1" ht="17.25">
      <c r="A10" s="142"/>
      <c r="B10" s="151" t="str">
        <f>SETUP!AH6</f>
        <v>Наблюдатель</v>
      </c>
      <c r="F10" s="143">
        <f>SETUP!$AI$6</f>
        <v>0</v>
      </c>
      <c r="K10" s="143">
        <f>SETUP!$AJ$6</f>
        <v>0</v>
      </c>
      <c r="S10" s="156"/>
      <c r="X10" s="142"/>
      <c r="Y10" s="142"/>
    </row>
    <row r="11" spans="1:25" s="143" customFormat="1" ht="17.25">
      <c r="A11" s="142"/>
      <c r="B11" s="151" t="str">
        <f>SETUP!AH7</f>
        <v>Главный секретарь</v>
      </c>
      <c r="C11" s="147"/>
      <c r="D11" s="147"/>
      <c r="F11" s="143" t="str">
        <f>SETUP!$AI$7</f>
        <v>Муравская С.Ф.</v>
      </c>
      <c r="G11" s="153"/>
      <c r="H11" s="150"/>
      <c r="I11" s="157"/>
      <c r="K11" s="143">
        <f>SETUP!$AJ$7</f>
        <v>0</v>
      </c>
      <c r="M11" s="149"/>
      <c r="N11" s="142"/>
      <c r="S11" s="156"/>
      <c r="X11" s="142"/>
      <c r="Y11" s="142"/>
    </row>
    <row r="12" spans="1:25" s="143" customFormat="1" ht="17.25">
      <c r="A12" s="142"/>
      <c r="B12" s="158"/>
      <c r="C12" s="147"/>
      <c r="D12" s="147"/>
      <c r="E12" s="153"/>
      <c r="F12" s="147"/>
      <c r="G12" s="159"/>
      <c r="I12" s="149"/>
      <c r="J12" s="150"/>
      <c r="K12" s="150"/>
      <c r="L12" s="150"/>
      <c r="M12" s="149"/>
      <c r="N12" s="142"/>
      <c r="S12" s="156"/>
      <c r="X12" s="142"/>
      <c r="Y12" s="142"/>
    </row>
    <row r="13" spans="1:25" s="143" customFormat="1" ht="17.25" hidden="1" outlineLevel="1">
      <c r="A13" s="142"/>
      <c r="B13" s="160" t="s">
        <v>42</v>
      </c>
      <c r="C13" s="150"/>
      <c r="D13" s="147"/>
      <c r="E13" s="152"/>
      <c r="F13" s="155"/>
      <c r="H13" s="149"/>
      <c r="K13" s="161" t="s">
        <v>43</v>
      </c>
      <c r="L13" s="150"/>
      <c r="M13" s="149"/>
      <c r="N13" s="149"/>
      <c r="O13" s="149"/>
      <c r="S13" s="156"/>
      <c r="X13" s="142"/>
      <c r="Y13" s="142"/>
    </row>
    <row r="14" spans="1:25" s="162" customFormat="1" ht="17.25" hidden="1" outlineLevel="1">
      <c r="A14" s="155">
        <v>1</v>
      </c>
      <c r="B14" s="149" t="str">
        <f>SETUP!$AH$16</f>
        <v>Дармель Алена</v>
      </c>
      <c r="C14" s="150"/>
      <c r="D14" s="150"/>
      <c r="E14" s="150"/>
      <c r="F14" s="149">
        <f>SETUP!$AI$16</f>
        <v>0</v>
      </c>
      <c r="H14" s="143"/>
      <c r="I14" s="143"/>
      <c r="J14" s="149">
        <v>1</v>
      </c>
      <c r="K14" s="149" t="str">
        <f>SETUP!$AH$30</f>
        <v>Коблова Наталья</v>
      </c>
      <c r="L14" s="150"/>
      <c r="M14" s="150"/>
      <c r="N14" s="150"/>
      <c r="O14" s="149"/>
      <c r="P14" s="149">
        <f>SETUP!$AI$30</f>
        <v>0</v>
      </c>
      <c r="X14" s="124"/>
      <c r="Y14" s="124"/>
    </row>
    <row r="15" spans="1:25" s="162" customFormat="1" ht="17.25" hidden="1" outlineLevel="1">
      <c r="A15" s="155">
        <v>2</v>
      </c>
      <c r="B15" s="149" t="str">
        <f>SETUP!$AH$17</f>
        <v>Сахарук Диана</v>
      </c>
      <c r="C15" s="148"/>
      <c r="D15" s="148"/>
      <c r="E15" s="148"/>
      <c r="F15" s="149">
        <f>SETUP!$AI$17</f>
        <v>0</v>
      </c>
      <c r="H15" s="143"/>
      <c r="I15" s="143"/>
      <c r="J15" s="149">
        <v>2</v>
      </c>
      <c r="K15" s="149" t="str">
        <f>SETUP!$AH$31</f>
        <v>Кудравец Виктория</v>
      </c>
      <c r="L15" s="148"/>
      <c r="M15" s="148"/>
      <c r="N15" s="148"/>
      <c r="O15" s="149"/>
      <c r="P15" s="149">
        <f>SETUP!$AI$31</f>
        <v>0</v>
      </c>
      <c r="X15" s="124"/>
      <c r="Y15" s="124"/>
    </row>
    <row r="16" spans="1:25" s="162" customFormat="1" ht="17.25" hidden="1" outlineLevel="1">
      <c r="A16" s="155">
        <v>3</v>
      </c>
      <c r="B16" s="149" t="str">
        <f>SETUP!$AH$18</f>
        <v>Богина Валентина</v>
      </c>
      <c r="C16" s="148"/>
      <c r="D16" s="148"/>
      <c r="E16" s="148"/>
      <c r="F16" s="149">
        <f>SETUP!$AI$18</f>
        <v>0</v>
      </c>
      <c r="H16" s="143"/>
      <c r="I16" s="143"/>
      <c r="J16" s="149">
        <v>3</v>
      </c>
      <c r="K16" s="149" t="str">
        <f>SETUP!$AH$32</f>
        <v>Шишко Диана</v>
      </c>
      <c r="L16" s="148"/>
      <c r="M16" s="148"/>
      <c r="N16" s="148"/>
      <c r="O16" s="149"/>
      <c r="P16" s="149">
        <f>SETUP!$AI$32</f>
        <v>0</v>
      </c>
      <c r="X16" s="124"/>
      <c r="Y16" s="124"/>
    </row>
    <row r="17" spans="1:25" s="162" customFormat="1" ht="17.25" hidden="1" outlineLevel="1">
      <c r="A17" s="155">
        <v>4</v>
      </c>
      <c r="B17" s="149" t="str">
        <f>SETUP!$AH$19</f>
        <v>Матусевич Наталья</v>
      </c>
      <c r="C17" s="148"/>
      <c r="D17" s="148"/>
      <c r="E17" s="148"/>
      <c r="F17" s="149">
        <f>SETUP!$AI$19</f>
        <v>0</v>
      </c>
      <c r="H17" s="143"/>
      <c r="I17" s="143"/>
      <c r="J17" s="149">
        <v>4</v>
      </c>
      <c r="K17" s="149" t="str">
        <f>SETUP!$AH$33</f>
        <v>Тарахович Анастасия</v>
      </c>
      <c r="L17" s="148"/>
      <c r="M17" s="148"/>
      <c r="N17" s="148"/>
      <c r="O17" s="149"/>
      <c r="P17" s="149">
        <f>SETUP!$AI$33</f>
        <v>0</v>
      </c>
      <c r="X17" s="124"/>
      <c r="Y17" s="124"/>
    </row>
    <row r="18" spans="1:25" s="162" customFormat="1" ht="17.25" hidden="1" outlineLevel="1">
      <c r="A18" s="155">
        <v>5</v>
      </c>
      <c r="B18" s="149" t="str">
        <f>SETUP!$AH$20</f>
        <v>Шульгина Анна</v>
      </c>
      <c r="C18" s="148"/>
      <c r="D18" s="148"/>
      <c r="E18" s="148"/>
      <c r="F18" s="149">
        <f>SETUP!$AI$20</f>
        <v>0</v>
      </c>
      <c r="H18" s="143"/>
      <c r="I18" s="143"/>
      <c r="J18" s="149">
        <v>5</v>
      </c>
      <c r="K18" s="149" t="str">
        <f>SETUP!$AH$34</f>
        <v>Бичун Александра</v>
      </c>
      <c r="L18" s="148"/>
      <c r="M18" s="148"/>
      <c r="N18" s="148"/>
      <c r="O18" s="149"/>
      <c r="P18" s="149">
        <f>SETUP!$AI$34</f>
        <v>0</v>
      </c>
      <c r="X18" s="124"/>
      <c r="Y18" s="124"/>
    </row>
    <row r="19" spans="1:25" s="162" customFormat="1" ht="17.25" hidden="1" outlineLevel="3">
      <c r="A19" s="155">
        <v>6</v>
      </c>
      <c r="B19" s="149" t="str">
        <f>SETUP!$AH$21</f>
        <v>Цыплакова Доминика</v>
      </c>
      <c r="F19" s="149">
        <f>SETUP!$AI$21</f>
        <v>0</v>
      </c>
      <c r="H19" s="123"/>
      <c r="J19" s="149">
        <v>6</v>
      </c>
      <c r="K19" s="149" t="str">
        <f>SETUP!$AH$35</f>
        <v>Сенько Людмила</v>
      </c>
      <c r="P19" s="149">
        <f>SETUP!$AI$35</f>
        <v>0</v>
      </c>
      <c r="X19" s="124"/>
      <c r="Y19" s="124"/>
    </row>
    <row r="20" spans="1:25" s="162" customFormat="1" ht="17.25" hidden="1" outlineLevel="3">
      <c r="A20" s="155">
        <v>7</v>
      </c>
      <c r="B20" s="149">
        <f>SETUP!$AH$24</f>
        <v>0</v>
      </c>
      <c r="F20" s="149">
        <f>SETUP!$AI$24</f>
        <v>0</v>
      </c>
      <c r="H20" s="123"/>
      <c r="J20" s="149">
        <v>7</v>
      </c>
      <c r="K20" s="149">
        <f>SETUP!$AH$38</f>
        <v>0</v>
      </c>
      <c r="P20" s="149">
        <f>SETUP!$AI$38</f>
        <v>0</v>
      </c>
      <c r="X20" s="124"/>
      <c r="Y20" s="124"/>
    </row>
    <row r="21" spans="1:25" s="162" customFormat="1" ht="17.25" hidden="1" outlineLevel="1">
      <c r="A21" s="155"/>
      <c r="B21" s="163"/>
      <c r="H21" s="123"/>
      <c r="P21" s="123"/>
      <c r="X21" s="124"/>
      <c r="Y21" s="124"/>
    </row>
    <row r="22" spans="1:25" s="162" customFormat="1" ht="17.25" hidden="1" outlineLevel="2">
      <c r="A22" s="155"/>
      <c r="B22" s="160" t="s">
        <v>44</v>
      </c>
      <c r="C22" s="150"/>
      <c r="D22" s="147"/>
      <c r="E22" s="152"/>
      <c r="F22" s="155"/>
      <c r="H22" s="149"/>
      <c r="I22" s="143"/>
      <c r="J22" s="143"/>
      <c r="K22" s="161" t="s">
        <v>45</v>
      </c>
      <c r="P22" s="123"/>
      <c r="X22" s="124"/>
      <c r="Y22" s="124"/>
    </row>
    <row r="23" spans="1:25" s="162" customFormat="1" ht="17.25" hidden="1" outlineLevel="2">
      <c r="A23" s="155">
        <v>1</v>
      </c>
      <c r="B23" s="149">
        <f>SETUP!$AL$16</f>
        <v>0</v>
      </c>
      <c r="C23" s="150"/>
      <c r="D23" s="150"/>
      <c r="E23" s="150"/>
      <c r="F23" s="149">
        <f>SETUP!$AM$16</f>
        <v>0</v>
      </c>
      <c r="H23" s="143"/>
      <c r="I23" s="143"/>
      <c r="J23" s="149">
        <v>1</v>
      </c>
      <c r="K23" s="149">
        <f>SETUP!$AL$30</f>
        <v>0</v>
      </c>
      <c r="P23" s="149">
        <f>SETUP!$AM$30</f>
        <v>0</v>
      </c>
      <c r="X23" s="124"/>
      <c r="Y23" s="124"/>
    </row>
    <row r="24" spans="1:25" s="162" customFormat="1" ht="17.25" hidden="1" outlineLevel="2">
      <c r="A24" s="155">
        <v>2</v>
      </c>
      <c r="B24" s="149">
        <f>SETUP!$AL$17</f>
        <v>0</v>
      </c>
      <c r="C24" s="148"/>
      <c r="D24" s="148"/>
      <c r="E24" s="148"/>
      <c r="F24" s="149">
        <f>SETUP!$AM$17</f>
        <v>0</v>
      </c>
      <c r="H24" s="143"/>
      <c r="I24" s="143"/>
      <c r="J24" s="149">
        <v>2</v>
      </c>
      <c r="K24" s="149">
        <f>SETUP!$AL$31</f>
        <v>0</v>
      </c>
      <c r="L24" s="164"/>
      <c r="P24" s="149">
        <f>SETUP!$AM$31</f>
        <v>0</v>
      </c>
      <c r="X24" s="124"/>
      <c r="Y24" s="124"/>
    </row>
    <row r="25" spans="1:25" s="162" customFormat="1" ht="17.25" hidden="1" outlineLevel="2">
      <c r="A25" s="155">
        <v>3</v>
      </c>
      <c r="B25" s="149">
        <f>SETUP!$AL$18</f>
        <v>0</v>
      </c>
      <c r="C25" s="148"/>
      <c r="D25" s="148"/>
      <c r="E25" s="148"/>
      <c r="F25" s="149">
        <f>SETUP!$AM$18</f>
        <v>0</v>
      </c>
      <c r="H25" s="143"/>
      <c r="I25" s="143"/>
      <c r="J25" s="149">
        <v>3</v>
      </c>
      <c r="K25" s="149">
        <f>SETUP!$AL$32</f>
        <v>0</v>
      </c>
      <c r="P25" s="149">
        <f>SETUP!$AM$32</f>
        <v>0</v>
      </c>
      <c r="X25" s="124"/>
      <c r="Y25" s="124"/>
    </row>
    <row r="26" spans="1:25" s="162" customFormat="1" ht="17.25" hidden="1" outlineLevel="2">
      <c r="A26" s="155">
        <v>4</v>
      </c>
      <c r="B26" s="149">
        <f>SETUP!$AL$19</f>
        <v>0</v>
      </c>
      <c r="C26" s="148"/>
      <c r="D26" s="148"/>
      <c r="E26" s="148"/>
      <c r="F26" s="149">
        <f>SETUP!$AM$19</f>
        <v>0</v>
      </c>
      <c r="H26" s="143"/>
      <c r="I26" s="143"/>
      <c r="J26" s="149">
        <v>4</v>
      </c>
      <c r="K26" s="149">
        <f>SETUP!$AL$33</f>
        <v>0</v>
      </c>
      <c r="P26" s="149">
        <f>SETUP!$AM$33</f>
        <v>0</v>
      </c>
      <c r="X26" s="124"/>
      <c r="Y26" s="124"/>
    </row>
    <row r="27" spans="1:25" s="162" customFormat="1" ht="17.25" hidden="1" outlineLevel="2">
      <c r="A27" s="155">
        <v>5</v>
      </c>
      <c r="B27" s="149">
        <f>SETUP!$AL$20</f>
        <v>0</v>
      </c>
      <c r="C27" s="148"/>
      <c r="D27" s="148"/>
      <c r="E27" s="148"/>
      <c r="F27" s="149">
        <f>SETUP!$AM$20</f>
        <v>0</v>
      </c>
      <c r="H27" s="143"/>
      <c r="I27" s="143"/>
      <c r="J27" s="149">
        <v>5</v>
      </c>
      <c r="K27" s="149">
        <f>SETUP!$AL$34</f>
        <v>0</v>
      </c>
      <c r="P27" s="149">
        <f>SETUP!$AM$34</f>
        <v>0</v>
      </c>
      <c r="X27" s="124"/>
      <c r="Y27" s="124"/>
    </row>
    <row r="28" spans="1:25" s="162" customFormat="1" ht="17.25" hidden="1" outlineLevel="3">
      <c r="A28" s="155">
        <v>6</v>
      </c>
      <c r="B28" s="149">
        <f>SETUP!$AL$21</f>
        <v>0</v>
      </c>
      <c r="F28" s="149">
        <f>SETUP!$AM$21</f>
        <v>0</v>
      </c>
      <c r="H28" s="123"/>
      <c r="J28" s="149">
        <v>6</v>
      </c>
      <c r="K28" s="149">
        <f>SETUP!$AL$35</f>
        <v>0</v>
      </c>
      <c r="P28" s="149">
        <f>SETUP!$AM$35</f>
        <v>0</v>
      </c>
      <c r="X28" s="124"/>
      <c r="Y28" s="124"/>
    </row>
    <row r="29" spans="1:25" s="162" customFormat="1" ht="17.25" hidden="1" outlineLevel="3">
      <c r="A29" s="155">
        <v>7</v>
      </c>
      <c r="B29" s="149">
        <f>SETUP!$AL$24</f>
        <v>0</v>
      </c>
      <c r="F29" s="149">
        <f>SETUP!$AM$24</f>
        <v>0</v>
      </c>
      <c r="H29" s="123"/>
      <c r="J29" s="149">
        <v>7</v>
      </c>
      <c r="K29" s="149">
        <f>SETUP!$AL$38</f>
        <v>0</v>
      </c>
      <c r="P29" s="149">
        <f>SETUP!$AM$38</f>
        <v>0</v>
      </c>
      <c r="X29" s="124"/>
      <c r="Y29" s="124"/>
    </row>
    <row r="30" spans="1:25" s="162" customFormat="1" ht="17.25" hidden="1" outlineLevel="2">
      <c r="A30" s="124"/>
      <c r="B30" s="163"/>
      <c r="H30" s="123"/>
      <c r="P30" s="123"/>
      <c r="X30" s="124"/>
      <c r="Y30" s="124"/>
    </row>
    <row r="31" spans="1:25" s="127" customFormat="1" ht="17.25" hidden="1" collapsed="1">
      <c r="A31" s="125"/>
      <c r="B31" s="165"/>
      <c r="H31" s="115"/>
      <c r="P31" s="115"/>
      <c r="W31" s="162"/>
      <c r="X31" s="124"/>
      <c r="Y31" s="124"/>
    </row>
    <row r="32" spans="1:25" s="127" customFormat="1" ht="17.25" hidden="1">
      <c r="A32" s="125"/>
      <c r="B32" s="165"/>
      <c r="H32" s="115"/>
      <c r="P32" s="115"/>
      <c r="W32" s="162"/>
      <c r="X32" s="124"/>
      <c r="Y32" s="124"/>
    </row>
    <row r="33" spans="1:25" s="127" customFormat="1" ht="17.25" hidden="1">
      <c r="A33" s="125"/>
      <c r="B33" s="165"/>
      <c r="H33" s="115"/>
      <c r="P33" s="115"/>
      <c r="W33" s="162"/>
      <c r="X33" s="124"/>
      <c r="Y33" s="124"/>
    </row>
    <row r="34" ht="17.25" hidden="1"/>
    <row r="35" ht="17.25" hidden="1"/>
    <row r="36" ht="17.25" hidden="1"/>
    <row r="37" spans="1:25" ht="23.25" customHeight="1">
      <c r="A37" s="167"/>
      <c r="B37" s="173" t="s">
        <v>56</v>
      </c>
      <c r="D37" s="167" t="str">
        <f>CONCATENATE(FIGS_GROUP_NAME," (",FIGS_GROUP,")")</f>
        <v> (1)</v>
      </c>
      <c r="H37" s="167"/>
      <c r="I37" s="174" t="s">
        <v>46</v>
      </c>
      <c r="J37" s="174" t="s">
        <v>47</v>
      </c>
      <c r="K37" s="174" t="s">
        <v>6</v>
      </c>
      <c r="P37" s="167"/>
      <c r="U37" s="167"/>
      <c r="V37" s="167"/>
      <c r="W37" s="167"/>
      <c r="X37" s="167"/>
      <c r="Y37" s="167"/>
    </row>
    <row r="38" spans="1:25" ht="17.25">
      <c r="A38" s="167"/>
      <c r="B38" s="168" t="str">
        <f>FIGID1</f>
        <v>308i</v>
      </c>
      <c r="C38" s="168" t="str">
        <f>FIGNAME1</f>
        <v>Барракуда шпагат винт вверх</v>
      </c>
      <c r="H38" s="167"/>
      <c r="I38" s="175">
        <f>FIGDD1</f>
        <v>3.3</v>
      </c>
      <c r="J38" s="126">
        <f>IF(NOT(ISBLANK(FIGPAN1)),FIGPAN1,"")</f>
        <v>1</v>
      </c>
      <c r="K38" s="126">
        <f>IF(NOT(ISBLANK(FIGSN1)),FIGSN1,"")</f>
        <v>1</v>
      </c>
      <c r="P38" s="167"/>
      <c r="U38" s="167"/>
      <c r="V38" s="167"/>
      <c r="W38" s="167"/>
      <c r="X38" s="167"/>
      <c r="Y38" s="167"/>
    </row>
    <row r="39" spans="1:25" s="127" customFormat="1" ht="17.25">
      <c r="A39" s="125"/>
      <c r="B39" s="165"/>
      <c r="C39" s="168">
        <f>IF(NOT(ISBLANK(FIGNAME1_2)),CONCATENATE("(",FIGNAME1_2,")"),"")</f>
      </c>
      <c r="H39" s="115"/>
      <c r="P39" s="115"/>
      <c r="W39" s="162"/>
      <c r="X39" s="124"/>
      <c r="Y39" s="124"/>
    </row>
    <row r="40" spans="1:25" ht="17.25">
      <c r="A40" s="167"/>
      <c r="B40" s="168" t="str">
        <f>FIGID2</f>
        <v>355g</v>
      </c>
      <c r="C40" s="168" t="str">
        <f>FIGNAME2</f>
        <v>Тюмлер вращение винт</v>
      </c>
      <c r="H40" s="167"/>
      <c r="I40" s="175">
        <f>FIGDD2</f>
        <v>2.5</v>
      </c>
      <c r="J40" s="126">
        <f>IF(NOT(ISBLANK(FIGPAN2)),FIGPAN2,"")</f>
        <v>2</v>
      </c>
      <c r="K40" s="126">
        <f>IF(NOT(ISBLANK(FIGSN2)),FIGSN2,"")</f>
        <v>13</v>
      </c>
      <c r="P40" s="167"/>
      <c r="U40" s="167"/>
      <c r="V40" s="167"/>
      <c r="W40" s="167"/>
      <c r="X40" s="167"/>
      <c r="Y40" s="167"/>
    </row>
    <row r="41" spans="1:25" s="127" customFormat="1" ht="17.25">
      <c r="A41" s="125"/>
      <c r="B41" s="165"/>
      <c r="C41" s="168">
        <f>IF(NOT(ISBLANK(FIGNAME2_2)),CONCATENATE("(",FIGNAME2_2,")"),"")</f>
      </c>
      <c r="H41" s="115"/>
      <c r="P41" s="115"/>
      <c r="W41" s="162"/>
      <c r="X41" s="124"/>
      <c r="Y41" s="124"/>
    </row>
    <row r="42" spans="1:25" ht="17.25">
      <c r="A42" s="167"/>
      <c r="B42" s="168">
        <f>FIGID3</f>
        <v>364</v>
      </c>
      <c r="C42" s="168" t="str">
        <f>FIGNAME3</f>
        <v>Вихрь</v>
      </c>
      <c r="H42" s="167"/>
      <c r="I42" s="175">
        <f>FIGDD3</f>
        <v>2.7</v>
      </c>
      <c r="J42" s="126">
        <f>IF(NOT(ISBLANK(FIGPAN3)),FIGPAN3,"")</f>
        <v>1</v>
      </c>
      <c r="K42" s="126">
        <f>IF(NOT(ISBLANK(FIGSN3)),FIGSN3,"")</f>
        <v>7</v>
      </c>
      <c r="P42" s="167"/>
      <c r="U42" s="167"/>
      <c r="V42" s="167"/>
      <c r="W42" s="167"/>
      <c r="X42" s="167"/>
      <c r="Y42" s="167"/>
    </row>
    <row r="43" spans="1:25" s="127" customFormat="1" ht="17.25">
      <c r="A43" s="125"/>
      <c r="B43" s="165"/>
      <c r="C43" s="168">
        <f>IF(NOT(ISBLANK(FIGNAME3_2)),CONCATENATE("(",FIGNAME3_2,")"),"")</f>
      </c>
      <c r="H43" s="115"/>
      <c r="P43" s="115"/>
      <c r="W43" s="162"/>
      <c r="X43" s="124"/>
      <c r="Y43" s="124"/>
    </row>
    <row r="44" spans="1:25" ht="17.25">
      <c r="A44" s="167"/>
      <c r="B44" s="168">
        <f>FIGID4</f>
        <v>343</v>
      </c>
      <c r="C44" s="168" t="str">
        <f>FIGNAME4</f>
        <v>Бабочка</v>
      </c>
      <c r="H44" s="167"/>
      <c r="I44" s="176">
        <f>FIGDD4</f>
        <v>2.5</v>
      </c>
      <c r="J44" s="126">
        <f>IF(NOT(ISBLANK(FIGPAN4)),FIGPAN4,"")</f>
        <v>2</v>
      </c>
      <c r="K44" s="126">
        <f>IF(NOT(ISBLANK(FIGSN4)),FIGSN4,"")</f>
        <v>19</v>
      </c>
      <c r="P44" s="167"/>
      <c r="U44" s="167"/>
      <c r="V44" s="167"/>
      <c r="W44" s="167"/>
      <c r="X44" s="167"/>
      <c r="Y44" s="167"/>
    </row>
    <row r="45" spans="1:25" ht="18" thickBot="1">
      <c r="A45" s="167"/>
      <c r="B45" s="167"/>
      <c r="C45" s="168">
        <f>IF(NOT(ISBLANK(FIGNAME4_2)),CONCATENATE("(",FIGNAME4_2,")"),"")</f>
      </c>
      <c r="H45" s="167"/>
      <c r="I45" s="177"/>
      <c r="P45" s="167"/>
      <c r="U45" s="167"/>
      <c r="V45" s="167"/>
      <c r="W45" s="167"/>
      <c r="X45" s="167"/>
      <c r="Y45" s="167"/>
    </row>
    <row r="46" spans="1:25" ht="17.25">
      <c r="A46" s="167"/>
      <c r="B46" s="167"/>
      <c r="H46" s="167"/>
      <c r="I46" s="178">
        <f>FIGSDD</f>
        <v>11</v>
      </c>
      <c r="P46" s="167"/>
      <c r="U46" s="167"/>
      <c r="V46" s="167"/>
      <c r="W46" s="167"/>
      <c r="X46" s="167"/>
      <c r="Y46" s="167"/>
    </row>
    <row r="47" spans="1:25" ht="17.25" hidden="1">
      <c r="A47" s="167"/>
      <c r="B47" s="167"/>
      <c r="H47" s="167"/>
      <c r="I47" s="175"/>
      <c r="P47" s="167"/>
      <c r="U47" s="167"/>
      <c r="V47" s="167"/>
      <c r="W47" s="167"/>
      <c r="X47" s="167"/>
      <c r="Y47" s="167"/>
    </row>
    <row r="48" spans="1:25" ht="17.25" hidden="1">
      <c r="A48" s="167"/>
      <c r="B48" s="167"/>
      <c r="H48" s="167"/>
      <c r="I48" s="175"/>
      <c r="P48" s="167"/>
      <c r="U48" s="167"/>
      <c r="V48" s="167"/>
      <c r="W48" s="167"/>
      <c r="X48" s="167"/>
      <c r="Y48" s="167"/>
    </row>
    <row r="49" spans="1:25" ht="17.25" hidden="1">
      <c r="A49" s="167"/>
      <c r="B49" s="167"/>
      <c r="H49" s="167"/>
      <c r="I49" s="175"/>
      <c r="P49" s="167"/>
      <c r="U49" s="167"/>
      <c r="V49" s="167"/>
      <c r="W49" s="167"/>
      <c r="X49" s="167"/>
      <c r="Y49" s="167"/>
    </row>
    <row r="50" spans="1:25" s="127" customFormat="1" ht="17.25" hidden="1">
      <c r="A50" s="125"/>
      <c r="B50" s="165"/>
      <c r="H50" s="115"/>
      <c r="P50" s="115"/>
      <c r="W50" s="162"/>
      <c r="X50" s="124"/>
      <c r="Y50" s="124"/>
    </row>
    <row r="51" spans="1:25" ht="17.25">
      <c r="A51" s="167"/>
      <c r="B51" s="167"/>
      <c r="H51" s="167"/>
      <c r="P51" s="167"/>
      <c r="U51" s="167"/>
      <c r="V51" s="167"/>
      <c r="W51" s="167"/>
      <c r="X51" s="167"/>
      <c r="Y51" s="167"/>
    </row>
    <row r="52" spans="1:40" s="185" customFormat="1" ht="17.25">
      <c r="A52" s="179"/>
      <c r="B52" s="180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81" t="s">
        <v>10</v>
      </c>
      <c r="V52" s="181" t="s">
        <v>10</v>
      </c>
      <c r="W52" s="182"/>
      <c r="X52" s="183"/>
      <c r="Y52" s="183"/>
      <c r="Z52" s="184"/>
      <c r="AA52" s="184"/>
      <c r="AB52" s="184"/>
      <c r="AC52" s="184"/>
      <c r="AD52" s="184"/>
      <c r="AE52" s="184"/>
      <c r="AF52" s="89"/>
      <c r="AG52" s="184"/>
      <c r="AH52" s="184"/>
      <c r="AI52" s="184"/>
      <c r="AJ52" s="184"/>
      <c r="AK52" s="184"/>
      <c r="AL52" s="184"/>
      <c r="AM52" s="184"/>
      <c r="AN52" s="184"/>
    </row>
    <row r="53" spans="1:40" s="185" customFormat="1" ht="18" thickBot="1">
      <c r="A53" s="221" t="s">
        <v>5</v>
      </c>
      <c r="B53" s="187" t="s">
        <v>6</v>
      </c>
      <c r="C53" s="188" t="s">
        <v>33</v>
      </c>
      <c r="D53" s="188"/>
      <c r="E53" s="188"/>
      <c r="F53" s="188"/>
      <c r="G53" s="186" t="s">
        <v>7</v>
      </c>
      <c r="H53" s="186" t="s">
        <v>120</v>
      </c>
      <c r="I53" s="189" t="s">
        <v>32</v>
      </c>
      <c r="J53" s="189"/>
      <c r="K53" s="189"/>
      <c r="L53" s="189"/>
      <c r="M53" s="189"/>
      <c r="N53" s="190"/>
      <c r="O53" s="258" t="s">
        <v>7</v>
      </c>
      <c r="P53" s="186" t="s">
        <v>120</v>
      </c>
      <c r="Q53" s="191"/>
      <c r="R53" s="190"/>
      <c r="S53" s="190"/>
      <c r="T53" s="190"/>
      <c r="U53" s="192">
        <v>1</v>
      </c>
      <c r="V53" s="192">
        <f>FIGS_PART</f>
        <v>1</v>
      </c>
      <c r="W53" s="193" t="s">
        <v>15</v>
      </c>
      <c r="X53" s="194" t="s">
        <v>16</v>
      </c>
      <c r="Y53" s="194" t="s">
        <v>12</v>
      </c>
      <c r="Z53" s="184"/>
      <c r="AA53" s="184"/>
      <c r="AB53" s="184"/>
      <c r="AC53" s="184"/>
      <c r="AD53" s="184"/>
      <c r="AE53" s="184"/>
      <c r="AF53" s="103" t="s">
        <v>27</v>
      </c>
      <c r="AG53" s="184"/>
      <c r="AH53" s="184"/>
      <c r="AI53" s="184"/>
      <c r="AJ53" s="184"/>
      <c r="AK53" s="184"/>
      <c r="AL53" s="184"/>
      <c r="AM53" s="184"/>
      <c r="AN53" s="184"/>
    </row>
    <row r="54" spans="1:40" s="201" customFormat="1" ht="18" thickTop="1">
      <c r="A54" s="195"/>
      <c r="B54" s="196"/>
      <c r="C54" s="197"/>
      <c r="D54" s="197"/>
      <c r="E54" s="197"/>
      <c r="F54" s="197"/>
      <c r="G54" s="197"/>
      <c r="H54" s="197"/>
      <c r="I54" s="198"/>
      <c r="J54" s="198"/>
      <c r="K54" s="198"/>
      <c r="L54" s="199"/>
      <c r="M54" s="200"/>
      <c r="N54" s="200"/>
      <c r="O54" s="200"/>
      <c r="P54" s="200"/>
      <c r="Q54" s="200"/>
      <c r="R54" s="200"/>
      <c r="U54" s="202"/>
      <c r="V54" s="202"/>
      <c r="W54" s="203"/>
      <c r="X54" s="204"/>
      <c r="Y54" s="204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</row>
    <row r="55" spans="1:32" s="115" customFormat="1" ht="21" customHeight="1">
      <c r="A55" s="263">
        <v>1</v>
      </c>
      <c r="B55" s="124">
        <v>1</v>
      </c>
      <c r="C55" s="122" t="s">
        <v>104</v>
      </c>
      <c r="E55" s="118"/>
      <c r="G55" s="255" t="s">
        <v>108</v>
      </c>
      <c r="H55" s="257"/>
      <c r="I55" s="108" t="s">
        <v>118</v>
      </c>
      <c r="K55" s="118"/>
      <c r="M55" s="118"/>
      <c r="N55" s="116"/>
      <c r="P55" s="118"/>
      <c r="Q55" s="119"/>
      <c r="U55" s="223">
        <f>INDEX(FIGS_SCORE!RES100,MATCH(Y55,FIGS_SCORE!ID,0))</f>
        <v>80.6386</v>
      </c>
      <c r="V55" s="223">
        <f aca="true" t="shared" si="0" ref="V55:V76">ROUND(U55*FIGS_PART,4)</f>
        <v>80.6386</v>
      </c>
      <c r="W55" s="273">
        <f aca="true" t="shared" si="1" ref="W55:W78">U55</f>
        <v>80.6386</v>
      </c>
      <c r="X55" s="259">
        <f>[1]!sn_val(B55)</f>
        <v>1</v>
      </c>
      <c r="Y55" s="123">
        <v>2</v>
      </c>
      <c r="AC55" s="168"/>
      <c r="AF55" s="125"/>
    </row>
    <row r="56" spans="1:42" s="115" customFormat="1" ht="21" customHeight="1">
      <c r="A56" s="264">
        <v>2</v>
      </c>
      <c r="B56" s="106">
        <v>9</v>
      </c>
      <c r="C56" s="129" t="s">
        <v>141</v>
      </c>
      <c r="E56" s="118"/>
      <c r="G56" s="255" t="s">
        <v>111</v>
      </c>
      <c r="H56" s="257"/>
      <c r="I56" s="108" t="s">
        <v>116</v>
      </c>
      <c r="K56" s="109"/>
      <c r="L56" s="110"/>
      <c r="M56" s="111"/>
      <c r="N56" s="112"/>
      <c r="O56" s="111"/>
      <c r="P56" s="111"/>
      <c r="Q56" s="111"/>
      <c r="R56" s="111"/>
      <c r="S56" s="111"/>
      <c r="T56" s="111"/>
      <c r="U56" s="223">
        <f>INDEX(FIGS_SCORE!RES100,MATCH(Y56,FIGS_SCORE!ID,0))</f>
        <v>77.6409</v>
      </c>
      <c r="V56" s="223">
        <f t="shared" si="0"/>
        <v>77.6409</v>
      </c>
      <c r="W56" s="273">
        <f t="shared" si="1"/>
        <v>77.6409</v>
      </c>
      <c r="X56" s="260">
        <f>[1]!sn_val(B56)</f>
        <v>9</v>
      </c>
      <c r="Y56" s="111">
        <v>8</v>
      </c>
      <c r="Z56" s="113"/>
      <c r="AA56" s="113"/>
      <c r="AB56" s="6"/>
      <c r="AC56" s="113"/>
      <c r="AD56" s="111"/>
      <c r="AE56" s="111"/>
      <c r="AF56" s="112"/>
      <c r="AG56" s="93"/>
      <c r="AH56" s="93"/>
      <c r="AI56" s="93"/>
      <c r="AJ56" s="93"/>
      <c r="AK56" s="93"/>
      <c r="AL56" s="93"/>
      <c r="AM56" s="93"/>
      <c r="AN56" s="111"/>
      <c r="AO56" s="113"/>
      <c r="AP56" s="113"/>
    </row>
    <row r="57" spans="1:32" s="115" customFormat="1" ht="21" customHeight="1">
      <c r="A57" s="263">
        <v>3</v>
      </c>
      <c r="B57" s="124">
        <v>7</v>
      </c>
      <c r="C57" s="118" t="s">
        <v>99</v>
      </c>
      <c r="E57" s="118"/>
      <c r="G57" s="255" t="s">
        <v>108</v>
      </c>
      <c r="H57" s="257"/>
      <c r="I57" s="108" t="s">
        <v>116</v>
      </c>
      <c r="J57" s="118"/>
      <c r="K57" s="118"/>
      <c r="L57" s="118"/>
      <c r="M57" s="118"/>
      <c r="N57" s="255"/>
      <c r="O57" s="122"/>
      <c r="P57" s="128"/>
      <c r="Q57" s="119"/>
      <c r="U57" s="223">
        <f>INDEX(FIGS_SCORE!RES100,MATCH(Y57,FIGS_SCORE!ID,0))</f>
        <v>77.3136</v>
      </c>
      <c r="V57" s="223">
        <f t="shared" si="0"/>
        <v>77.3136</v>
      </c>
      <c r="W57" s="273">
        <f t="shared" si="1"/>
        <v>77.3136</v>
      </c>
      <c r="X57" s="259">
        <f>[1]!sn_val(B57)</f>
        <v>7</v>
      </c>
      <c r="Y57" s="123">
        <v>4</v>
      </c>
      <c r="AC57" s="168"/>
      <c r="AF57" s="125"/>
    </row>
    <row r="58" spans="1:42" s="115" customFormat="1" ht="21" customHeight="1">
      <c r="A58" s="265">
        <v>4</v>
      </c>
      <c r="B58" s="117">
        <v>3</v>
      </c>
      <c r="C58" s="122" t="s">
        <v>98</v>
      </c>
      <c r="E58" s="118"/>
      <c r="G58" s="255" t="s">
        <v>111</v>
      </c>
      <c r="H58" s="257"/>
      <c r="I58" s="108" t="s">
        <v>116</v>
      </c>
      <c r="K58" s="118"/>
      <c r="M58" s="118"/>
      <c r="N58" s="116"/>
      <c r="P58" s="118"/>
      <c r="Q58" s="119"/>
      <c r="R58" s="120"/>
      <c r="S58" s="113"/>
      <c r="T58" s="111"/>
      <c r="U58" s="223">
        <f>INDEX(FIGS_SCORE!RES100,MATCH(Y58,FIGS_SCORE!ID,0))</f>
        <v>75.2273</v>
      </c>
      <c r="V58" s="223">
        <f t="shared" si="0"/>
        <v>75.2273</v>
      </c>
      <c r="W58" s="273">
        <f t="shared" si="1"/>
        <v>75.2273</v>
      </c>
      <c r="X58" s="260">
        <f>[1]!sn_val(B58)</f>
        <v>3</v>
      </c>
      <c r="Y58" s="111">
        <v>12</v>
      </c>
      <c r="Z58" s="113"/>
      <c r="AA58" s="113"/>
      <c r="AB58" s="6"/>
      <c r="AC58" s="113"/>
      <c r="AD58" s="111"/>
      <c r="AE58" s="111"/>
      <c r="AF58" s="114"/>
      <c r="AG58" s="111"/>
      <c r="AH58" s="111"/>
      <c r="AI58" s="111"/>
      <c r="AJ58" s="111"/>
      <c r="AK58" s="111"/>
      <c r="AL58" s="111"/>
      <c r="AM58" s="111"/>
      <c r="AN58" s="113"/>
      <c r="AO58" s="113"/>
      <c r="AP58" s="113"/>
    </row>
    <row r="59" spans="1:32" s="115" customFormat="1" ht="21" customHeight="1">
      <c r="A59" s="263">
        <v>5</v>
      </c>
      <c r="B59" s="124">
        <v>13</v>
      </c>
      <c r="C59" s="122" t="s">
        <v>97</v>
      </c>
      <c r="E59" s="118"/>
      <c r="G59" s="255" t="s">
        <v>111</v>
      </c>
      <c r="H59" s="257"/>
      <c r="I59" s="108" t="s">
        <v>116</v>
      </c>
      <c r="K59" s="118"/>
      <c r="M59" s="118"/>
      <c r="N59" s="116"/>
      <c r="P59" s="118"/>
      <c r="Q59" s="119"/>
      <c r="U59" s="223">
        <f>INDEX(FIGS_SCORE!RES100,MATCH(Y59,FIGS_SCORE!ID,0))</f>
        <v>75.0795</v>
      </c>
      <c r="V59" s="223">
        <f t="shared" si="0"/>
        <v>75.0795</v>
      </c>
      <c r="W59" s="273">
        <f t="shared" si="1"/>
        <v>75.0795</v>
      </c>
      <c r="X59" s="259">
        <f>[1]!sn_val(B59)</f>
        <v>13</v>
      </c>
      <c r="Y59" s="123">
        <v>22</v>
      </c>
      <c r="AC59" s="168"/>
      <c r="AF59" s="125"/>
    </row>
    <row r="60" spans="1:32" s="115" customFormat="1" ht="21" customHeight="1">
      <c r="A60" s="263">
        <v>6</v>
      </c>
      <c r="B60" s="124">
        <v>15</v>
      </c>
      <c r="C60" s="129" t="s">
        <v>105</v>
      </c>
      <c r="E60" s="118"/>
      <c r="G60" s="255" t="s">
        <v>108</v>
      </c>
      <c r="H60" s="257"/>
      <c r="I60" s="108" t="s">
        <v>118</v>
      </c>
      <c r="K60" s="118"/>
      <c r="M60" s="118"/>
      <c r="N60" s="116"/>
      <c r="P60" s="118"/>
      <c r="Q60" s="119"/>
      <c r="U60" s="223">
        <f>INDEX(FIGS_SCORE!RES100,MATCH(Y60,FIGS_SCORE!ID,0))</f>
        <v>74.7295</v>
      </c>
      <c r="V60" s="223">
        <f t="shared" si="0"/>
        <v>74.7295</v>
      </c>
      <c r="W60" s="273">
        <f t="shared" si="1"/>
        <v>74.7295</v>
      </c>
      <c r="X60" s="259">
        <f>[1]!sn_val(B60)</f>
        <v>15</v>
      </c>
      <c r="Y60" s="123">
        <v>9</v>
      </c>
      <c r="AC60" s="168"/>
      <c r="AF60" s="125"/>
    </row>
    <row r="61" spans="1:32" s="115" customFormat="1" ht="21" customHeight="1">
      <c r="A61" s="263">
        <v>7</v>
      </c>
      <c r="B61" s="124">
        <v>18</v>
      </c>
      <c r="C61" s="122" t="s">
        <v>100</v>
      </c>
      <c r="D61" s="113"/>
      <c r="E61" s="118"/>
      <c r="F61" s="113"/>
      <c r="G61" s="255" t="s">
        <v>114</v>
      </c>
      <c r="H61" s="257"/>
      <c r="I61" s="108" t="s">
        <v>116</v>
      </c>
      <c r="K61" s="118"/>
      <c r="M61" s="118"/>
      <c r="N61" s="116"/>
      <c r="P61" s="118"/>
      <c r="Q61" s="119"/>
      <c r="U61" s="223">
        <f>INDEX(FIGS_SCORE!RES100,MATCH(Y61,FIGS_SCORE!ID,0))</f>
        <v>73.9091</v>
      </c>
      <c r="V61" s="223">
        <f t="shared" si="0"/>
        <v>73.9091</v>
      </c>
      <c r="W61" s="273">
        <f t="shared" si="1"/>
        <v>73.9091</v>
      </c>
      <c r="X61" s="259">
        <f>[1]!sn_val(B61)</f>
        <v>18</v>
      </c>
      <c r="Y61" s="123">
        <v>17</v>
      </c>
      <c r="AC61" s="168"/>
      <c r="AF61" s="125"/>
    </row>
    <row r="62" spans="1:40" s="113" customFormat="1" ht="21" customHeight="1">
      <c r="A62" s="264">
        <v>8</v>
      </c>
      <c r="B62" s="106">
        <v>22</v>
      </c>
      <c r="C62" s="122" t="s">
        <v>107</v>
      </c>
      <c r="D62" s="115"/>
      <c r="E62" s="118"/>
      <c r="F62" s="115"/>
      <c r="G62" s="255" t="s">
        <v>108</v>
      </c>
      <c r="H62" s="257"/>
      <c r="I62" s="108" t="s">
        <v>118</v>
      </c>
      <c r="J62" s="115"/>
      <c r="K62" s="109"/>
      <c r="L62" s="110"/>
      <c r="M62" s="111"/>
      <c r="N62" s="112"/>
      <c r="O62" s="111"/>
      <c r="P62" s="111"/>
      <c r="Q62" s="111"/>
      <c r="R62" s="111"/>
      <c r="S62" s="111"/>
      <c r="T62" s="111"/>
      <c r="U62" s="223">
        <f>INDEX(FIGS_SCORE!RES100,MATCH(Y62,FIGS_SCORE!ID,0))</f>
        <v>73.4705</v>
      </c>
      <c r="V62" s="223">
        <f t="shared" si="0"/>
        <v>73.4705</v>
      </c>
      <c r="W62" s="273">
        <f t="shared" si="1"/>
        <v>73.4705</v>
      </c>
      <c r="X62" s="260">
        <f>[1]!sn_val(B62)</f>
        <v>22</v>
      </c>
      <c r="Y62" s="111">
        <v>20</v>
      </c>
      <c r="AB62" s="6"/>
      <c r="AD62" s="111"/>
      <c r="AE62" s="111"/>
      <c r="AF62" s="112"/>
      <c r="AG62" s="93"/>
      <c r="AH62" s="93"/>
      <c r="AI62" s="93"/>
      <c r="AJ62" s="93"/>
      <c r="AK62" s="93"/>
      <c r="AL62" s="93"/>
      <c r="AM62" s="93"/>
      <c r="AN62" s="111"/>
    </row>
    <row r="63" spans="1:32" s="115" customFormat="1" ht="21" customHeight="1">
      <c r="A63" s="263">
        <v>9</v>
      </c>
      <c r="B63" s="124">
        <v>20</v>
      </c>
      <c r="C63" s="122" t="s">
        <v>106</v>
      </c>
      <c r="E63" s="118"/>
      <c r="G63" s="255" t="s">
        <v>108</v>
      </c>
      <c r="H63" s="257"/>
      <c r="I63" s="108" t="s">
        <v>118</v>
      </c>
      <c r="J63" s="118"/>
      <c r="N63" s="125"/>
      <c r="Q63" s="130"/>
      <c r="U63" s="223">
        <f>INDEX(FIGS_SCORE!RES100,MATCH(Y63,FIGS_SCORE!ID,0))</f>
        <v>73.3159</v>
      </c>
      <c r="V63" s="223">
        <f t="shared" si="0"/>
        <v>73.3159</v>
      </c>
      <c r="W63" s="273">
        <f t="shared" si="1"/>
        <v>73.3159</v>
      </c>
      <c r="X63" s="259">
        <f>[1]!sn_val(B63)</f>
        <v>20</v>
      </c>
      <c r="Y63" s="123">
        <v>11</v>
      </c>
      <c r="AC63" s="168"/>
      <c r="AF63" s="125"/>
    </row>
    <row r="64" spans="1:42" s="115" customFormat="1" ht="21" customHeight="1">
      <c r="A64" s="264">
        <v>10</v>
      </c>
      <c r="B64" s="106">
        <v>5</v>
      </c>
      <c r="C64" s="122" t="s">
        <v>102</v>
      </c>
      <c r="E64" s="118"/>
      <c r="G64" s="255" t="s">
        <v>112</v>
      </c>
      <c r="H64" s="257"/>
      <c r="I64" s="108" t="s">
        <v>116</v>
      </c>
      <c r="N64" s="125"/>
      <c r="Q64" s="111"/>
      <c r="R64" s="111"/>
      <c r="S64" s="111"/>
      <c r="T64" s="111"/>
      <c r="U64" s="223">
        <f>INDEX(FIGS_SCORE!RES100,MATCH(Y64,FIGS_SCORE!ID,0))</f>
        <v>73.0977</v>
      </c>
      <c r="V64" s="223">
        <f t="shared" si="0"/>
        <v>73.0977</v>
      </c>
      <c r="W64" s="273">
        <f t="shared" si="1"/>
        <v>73.0977</v>
      </c>
      <c r="X64" s="260">
        <f>[1]!sn_val(B64)</f>
        <v>5</v>
      </c>
      <c r="Y64" s="111">
        <v>23</v>
      </c>
      <c r="Z64" s="113"/>
      <c r="AA64" s="113"/>
      <c r="AB64" s="6"/>
      <c r="AC64" s="113"/>
      <c r="AD64" s="111"/>
      <c r="AE64" s="111"/>
      <c r="AF64" s="112"/>
      <c r="AG64" s="111"/>
      <c r="AH64" s="111"/>
      <c r="AI64" s="111"/>
      <c r="AJ64" s="111"/>
      <c r="AK64" s="111"/>
      <c r="AL64" s="111"/>
      <c r="AM64" s="111"/>
      <c r="AN64" s="111"/>
      <c r="AO64" s="113"/>
      <c r="AP64" s="113"/>
    </row>
    <row r="65" spans="1:32" s="115" customFormat="1" ht="21" customHeight="1">
      <c r="A65" s="263">
        <v>11</v>
      </c>
      <c r="B65" s="124">
        <v>23</v>
      </c>
      <c r="C65" s="122" t="s">
        <v>101</v>
      </c>
      <c r="E65" s="118"/>
      <c r="G65" s="255" t="s">
        <v>109</v>
      </c>
      <c r="H65" s="257"/>
      <c r="I65" s="108" t="s">
        <v>116</v>
      </c>
      <c r="K65" s="118"/>
      <c r="M65" s="118"/>
      <c r="N65" s="116"/>
      <c r="P65" s="118"/>
      <c r="Q65" s="119"/>
      <c r="U65" s="223">
        <f>INDEX(FIGS_SCORE!RES100,MATCH(Y65,FIGS_SCORE!ID,0))</f>
        <v>72.9545</v>
      </c>
      <c r="V65" s="223">
        <f t="shared" si="0"/>
        <v>72.9545</v>
      </c>
      <c r="W65" s="273">
        <f t="shared" si="1"/>
        <v>72.9545</v>
      </c>
      <c r="X65" s="259">
        <f>[1]!sn_val(B65)</f>
        <v>23</v>
      </c>
      <c r="Y65" s="123">
        <v>5</v>
      </c>
      <c r="AC65" s="168"/>
      <c r="AF65" s="125"/>
    </row>
    <row r="66" spans="1:42" s="113" customFormat="1" ht="21" customHeight="1">
      <c r="A66" s="263">
        <v>12</v>
      </c>
      <c r="B66" s="124">
        <v>14</v>
      </c>
      <c r="C66" s="122" t="s">
        <v>85</v>
      </c>
      <c r="D66" s="115"/>
      <c r="E66" s="118"/>
      <c r="F66" s="115"/>
      <c r="G66" s="255" t="s">
        <v>109</v>
      </c>
      <c r="H66" s="257"/>
      <c r="I66" s="108" t="s">
        <v>115</v>
      </c>
      <c r="J66" s="115"/>
      <c r="K66" s="118"/>
      <c r="L66" s="115"/>
      <c r="M66" s="118"/>
      <c r="N66" s="116"/>
      <c r="O66" s="115"/>
      <c r="P66" s="118"/>
      <c r="Q66" s="119"/>
      <c r="R66" s="115"/>
      <c r="S66" s="115"/>
      <c r="T66" s="115"/>
      <c r="U66" s="223">
        <f>INDEX(FIGS_SCORE!RES100,MATCH(Y66,FIGS_SCORE!ID,0))</f>
        <v>62.6</v>
      </c>
      <c r="V66" s="223">
        <f t="shared" si="0"/>
        <v>62.6</v>
      </c>
      <c r="W66" s="273">
        <f t="shared" si="1"/>
        <v>62.6</v>
      </c>
      <c r="X66" s="259">
        <f>[1]!sn_val(B66)</f>
        <v>14</v>
      </c>
      <c r="Y66" s="123">
        <v>6</v>
      </c>
      <c r="Z66" s="115"/>
      <c r="AA66" s="115"/>
      <c r="AB66" s="115"/>
      <c r="AC66" s="168"/>
      <c r="AD66" s="115"/>
      <c r="AE66" s="115"/>
      <c r="AF66" s="12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</row>
    <row r="67" spans="1:32" s="115" customFormat="1" ht="21" customHeight="1">
      <c r="A67" s="263">
        <v>13</v>
      </c>
      <c r="B67" s="124">
        <v>17</v>
      </c>
      <c r="C67" s="122" t="s">
        <v>87</v>
      </c>
      <c r="E67" s="118"/>
      <c r="G67" s="255" t="s">
        <v>110</v>
      </c>
      <c r="H67" s="257"/>
      <c r="I67" s="108" t="s">
        <v>115</v>
      </c>
      <c r="K67" s="118"/>
      <c r="M67" s="118"/>
      <c r="N67" s="116"/>
      <c r="P67" s="118"/>
      <c r="Q67" s="119"/>
      <c r="U67" s="223">
        <f>INDEX(FIGS_SCORE!RES100,MATCH(Y67,FIGS_SCORE!ID,0))</f>
        <v>62.2955</v>
      </c>
      <c r="V67" s="223">
        <f t="shared" si="0"/>
        <v>62.2955</v>
      </c>
      <c r="W67" s="273">
        <f t="shared" si="1"/>
        <v>62.2955</v>
      </c>
      <c r="X67" s="259">
        <f>[1]!sn_val(B67)</f>
        <v>17</v>
      </c>
      <c r="Y67" s="123">
        <v>10</v>
      </c>
      <c r="AC67" s="168"/>
      <c r="AF67" s="125"/>
    </row>
    <row r="68" spans="1:32" s="115" customFormat="1" ht="21" customHeight="1">
      <c r="A68" s="263">
        <v>14</v>
      </c>
      <c r="B68" s="124">
        <v>2</v>
      </c>
      <c r="C68" s="122" t="s">
        <v>86</v>
      </c>
      <c r="E68" s="118"/>
      <c r="G68" s="255" t="s">
        <v>109</v>
      </c>
      <c r="H68" s="257"/>
      <c r="I68" s="108" t="s">
        <v>115</v>
      </c>
      <c r="J68" s="118"/>
      <c r="N68" s="125"/>
      <c r="Q68" s="130"/>
      <c r="U68" s="223">
        <f>INDEX(FIGS_SCORE!RES100,MATCH(Y68,FIGS_SCORE!ID,0))</f>
        <v>61.9818</v>
      </c>
      <c r="V68" s="223">
        <f t="shared" si="0"/>
        <v>61.9818</v>
      </c>
      <c r="W68" s="273">
        <f t="shared" si="1"/>
        <v>61.9818</v>
      </c>
      <c r="X68" s="259">
        <f>[1]!sn_val(B68)</f>
        <v>2</v>
      </c>
      <c r="Y68" s="123">
        <v>14</v>
      </c>
      <c r="AC68" s="168"/>
      <c r="AF68" s="125"/>
    </row>
    <row r="69" spans="1:32" s="115" customFormat="1" ht="21" customHeight="1">
      <c r="A69" s="263">
        <v>15</v>
      </c>
      <c r="B69" s="124">
        <v>24</v>
      </c>
      <c r="C69" s="122" t="s">
        <v>88</v>
      </c>
      <c r="E69" s="118"/>
      <c r="G69" s="255" t="s">
        <v>111</v>
      </c>
      <c r="H69" s="257"/>
      <c r="I69" s="108" t="s">
        <v>115</v>
      </c>
      <c r="J69" s="118"/>
      <c r="K69" s="130"/>
      <c r="L69" s="122"/>
      <c r="M69" s="122"/>
      <c r="N69" s="117"/>
      <c r="P69" s="122"/>
      <c r="Q69" s="130"/>
      <c r="U69" s="223">
        <f>INDEX(FIGS_SCORE!RES100,MATCH(Y69,FIGS_SCORE!ID,0))</f>
        <v>61.1523</v>
      </c>
      <c r="V69" s="223">
        <f t="shared" si="0"/>
        <v>61.1523</v>
      </c>
      <c r="W69" s="273">
        <f t="shared" si="1"/>
        <v>61.1523</v>
      </c>
      <c r="X69" s="259">
        <f>[1]!sn_val(B69)</f>
        <v>24</v>
      </c>
      <c r="Y69" s="123">
        <v>7</v>
      </c>
      <c r="AC69" s="168"/>
      <c r="AF69" s="125"/>
    </row>
    <row r="70" spans="1:32" s="115" customFormat="1" ht="21" customHeight="1">
      <c r="A70" s="263">
        <v>16</v>
      </c>
      <c r="B70" s="124">
        <v>16</v>
      </c>
      <c r="C70" s="122" t="s">
        <v>95</v>
      </c>
      <c r="E70" s="118"/>
      <c r="G70" s="255" t="s">
        <v>113</v>
      </c>
      <c r="H70" s="257"/>
      <c r="I70" s="108" t="s">
        <v>115</v>
      </c>
      <c r="J70" s="118"/>
      <c r="N70" s="125"/>
      <c r="Q70" s="130"/>
      <c r="U70" s="223">
        <f>INDEX(FIGS_SCORE!RES100,MATCH(Y70,FIGS_SCORE!ID,0))</f>
        <v>60.9705</v>
      </c>
      <c r="V70" s="223">
        <f t="shared" si="0"/>
        <v>60.9705</v>
      </c>
      <c r="W70" s="273">
        <f t="shared" si="1"/>
        <v>60.9705</v>
      </c>
      <c r="X70" s="259">
        <f>[1]!sn_val(B70)</f>
        <v>16</v>
      </c>
      <c r="Y70" s="123">
        <v>3</v>
      </c>
      <c r="AC70" s="168"/>
      <c r="AF70" s="125"/>
    </row>
    <row r="71" spans="1:39" s="115" customFormat="1" ht="21" customHeight="1">
      <c r="A71" s="263">
        <v>17</v>
      </c>
      <c r="B71" s="124">
        <v>8</v>
      </c>
      <c r="C71" s="122" t="s">
        <v>84</v>
      </c>
      <c r="E71" s="118"/>
      <c r="G71" s="255" t="s">
        <v>108</v>
      </c>
      <c r="H71" s="257"/>
      <c r="I71" s="108" t="s">
        <v>115</v>
      </c>
      <c r="K71" s="119"/>
      <c r="M71" s="122"/>
      <c r="N71" s="116"/>
      <c r="P71" s="118"/>
      <c r="Q71" s="119"/>
      <c r="U71" s="223">
        <f>INDEX(FIGS_SCORE!RES100,MATCH(Y71,FIGS_SCORE!ID,0))</f>
        <v>59.9091</v>
      </c>
      <c r="V71" s="223">
        <f t="shared" si="0"/>
        <v>59.9091</v>
      </c>
      <c r="W71" s="273">
        <f t="shared" si="1"/>
        <v>59.9091</v>
      </c>
      <c r="X71" s="259">
        <f>[1]!sn_val(B71)</f>
        <v>8</v>
      </c>
      <c r="Y71" s="123">
        <v>19</v>
      </c>
      <c r="AC71" s="168"/>
      <c r="AF71" s="125"/>
      <c r="AG71" s="111"/>
      <c r="AH71" s="111"/>
      <c r="AI71" s="111"/>
      <c r="AJ71" s="111"/>
      <c r="AK71" s="111"/>
      <c r="AL71" s="111"/>
      <c r="AM71" s="111"/>
    </row>
    <row r="72" spans="1:32" s="115" customFormat="1" ht="21" customHeight="1">
      <c r="A72" s="263">
        <v>18</v>
      </c>
      <c r="B72" s="124">
        <v>10</v>
      </c>
      <c r="C72" s="118" t="s">
        <v>94</v>
      </c>
      <c r="E72" s="118"/>
      <c r="G72" s="255" t="s">
        <v>113</v>
      </c>
      <c r="H72" s="257"/>
      <c r="I72" s="108" t="s">
        <v>115</v>
      </c>
      <c r="J72" s="118"/>
      <c r="K72" s="118"/>
      <c r="L72" s="118"/>
      <c r="M72" s="118"/>
      <c r="N72" s="255"/>
      <c r="O72" s="122"/>
      <c r="P72" s="128"/>
      <c r="U72" s="223">
        <f>INDEX(FIGS_SCORE!RES100,MATCH(Y72,FIGS_SCORE!ID,0))</f>
        <v>54.5295</v>
      </c>
      <c r="V72" s="223">
        <f t="shared" si="0"/>
        <v>54.5295</v>
      </c>
      <c r="W72" s="273">
        <f t="shared" si="1"/>
        <v>54.5295</v>
      </c>
      <c r="X72" s="259">
        <f>[1]!sn_val(B72)</f>
        <v>10</v>
      </c>
      <c r="Y72" s="123">
        <v>21</v>
      </c>
      <c r="AC72" s="168"/>
      <c r="AF72" s="125"/>
    </row>
    <row r="73" spans="1:32" s="115" customFormat="1" ht="21" customHeight="1">
      <c r="A73" s="263">
        <v>19</v>
      </c>
      <c r="B73" s="124">
        <v>4</v>
      </c>
      <c r="C73" s="129" t="s">
        <v>90</v>
      </c>
      <c r="D73" s="113"/>
      <c r="E73" s="107"/>
      <c r="F73" s="113"/>
      <c r="G73" s="220" t="s">
        <v>112</v>
      </c>
      <c r="H73" s="256"/>
      <c r="I73" s="108" t="s">
        <v>115</v>
      </c>
      <c r="K73" s="118"/>
      <c r="M73" s="118"/>
      <c r="N73" s="116"/>
      <c r="P73" s="118"/>
      <c r="Q73" s="119"/>
      <c r="U73" s="223">
        <f>INDEX(FIGS_SCORE!RES100,MATCH(Y73,FIGS_SCORE!ID,0))</f>
        <v>53.5841</v>
      </c>
      <c r="V73" s="223">
        <f t="shared" si="0"/>
        <v>53.5841</v>
      </c>
      <c r="W73" s="273">
        <f t="shared" si="1"/>
        <v>53.5841</v>
      </c>
      <c r="X73" s="259">
        <f>[1]!sn_val(B73)</f>
        <v>4</v>
      </c>
      <c r="Y73" s="123">
        <v>15</v>
      </c>
      <c r="AC73" s="168"/>
      <c r="AF73" s="125"/>
    </row>
    <row r="74" spans="1:42" s="113" customFormat="1" ht="21" customHeight="1">
      <c r="A74" s="263">
        <v>20</v>
      </c>
      <c r="B74" s="124">
        <v>19</v>
      </c>
      <c r="C74" s="122" t="s">
        <v>91</v>
      </c>
      <c r="D74" s="115"/>
      <c r="E74" s="118"/>
      <c r="F74" s="115"/>
      <c r="G74" s="255" t="s">
        <v>113</v>
      </c>
      <c r="H74" s="257"/>
      <c r="I74" s="108" t="s">
        <v>115</v>
      </c>
      <c r="J74" s="115"/>
      <c r="K74" s="118"/>
      <c r="L74" s="118"/>
      <c r="M74" s="118"/>
      <c r="N74" s="255"/>
      <c r="O74" s="122"/>
      <c r="P74" s="128"/>
      <c r="Q74" s="119"/>
      <c r="R74" s="115"/>
      <c r="S74" s="115"/>
      <c r="T74" s="115"/>
      <c r="U74" s="223">
        <f>INDEX(FIGS_SCORE!RES100,MATCH(Y74,FIGS_SCORE!ID,0))</f>
        <v>53.1136</v>
      </c>
      <c r="V74" s="223">
        <f t="shared" si="0"/>
        <v>53.1136</v>
      </c>
      <c r="W74" s="273">
        <f t="shared" si="1"/>
        <v>53.1136</v>
      </c>
      <c r="X74" s="259">
        <f>[1]!sn_val(B74)</f>
        <v>19</v>
      </c>
      <c r="Y74" s="123">
        <v>1</v>
      </c>
      <c r="Z74" s="115"/>
      <c r="AA74" s="115"/>
      <c r="AB74" s="115"/>
      <c r="AC74" s="168"/>
      <c r="AD74" s="115"/>
      <c r="AE74" s="115"/>
      <c r="AF74" s="125"/>
      <c r="AG74" s="115"/>
      <c r="AH74" s="111"/>
      <c r="AI74" s="115"/>
      <c r="AJ74" s="115"/>
      <c r="AK74" s="115"/>
      <c r="AL74" s="115"/>
      <c r="AM74" s="115"/>
      <c r="AN74" s="115"/>
      <c r="AO74" s="115"/>
      <c r="AP74" s="115"/>
    </row>
    <row r="75" spans="1:32" s="115" customFormat="1" ht="21" customHeight="1">
      <c r="A75" s="263">
        <v>21</v>
      </c>
      <c r="B75" s="124">
        <v>21</v>
      </c>
      <c r="C75" s="122" t="s">
        <v>92</v>
      </c>
      <c r="E75" s="118"/>
      <c r="G75" s="255" t="s">
        <v>113</v>
      </c>
      <c r="H75" s="257"/>
      <c r="I75" s="108" t="s">
        <v>115</v>
      </c>
      <c r="K75" s="109"/>
      <c r="L75" s="110"/>
      <c r="M75" s="111"/>
      <c r="N75" s="112"/>
      <c r="O75" s="111"/>
      <c r="P75" s="111"/>
      <c r="Q75" s="119"/>
      <c r="U75" s="223">
        <f>INDEX(FIGS_SCORE!RES100,MATCH(Y75,FIGS_SCORE!ID,0))</f>
        <v>45.7295</v>
      </c>
      <c r="V75" s="223">
        <f t="shared" si="0"/>
        <v>45.7295</v>
      </c>
      <c r="W75" s="273">
        <f t="shared" si="1"/>
        <v>45.7295</v>
      </c>
      <c r="X75" s="259">
        <f>[1]!sn_val(B75)</f>
        <v>21</v>
      </c>
      <c r="Y75" s="123">
        <v>18</v>
      </c>
      <c r="AC75" s="168"/>
      <c r="AF75" s="125"/>
    </row>
    <row r="76" spans="1:32" s="115" customFormat="1" ht="21" customHeight="1">
      <c r="A76" s="263">
        <v>22</v>
      </c>
      <c r="B76" s="124">
        <v>12</v>
      </c>
      <c r="C76" s="122" t="s">
        <v>93</v>
      </c>
      <c r="E76" s="118"/>
      <c r="G76" s="255" t="s">
        <v>113</v>
      </c>
      <c r="H76" s="257"/>
      <c r="I76" s="108" t="s">
        <v>115</v>
      </c>
      <c r="K76" s="118"/>
      <c r="M76" s="118"/>
      <c r="N76" s="116"/>
      <c r="P76" s="118"/>
      <c r="Q76" s="119"/>
      <c r="U76" s="223">
        <f>INDEX(FIGS_SCORE!RES100,MATCH(Y76,FIGS_SCORE!ID,0))</f>
        <v>41.7114</v>
      </c>
      <c r="V76" s="223">
        <f t="shared" si="0"/>
        <v>41.7114</v>
      </c>
      <c r="W76" s="273">
        <f t="shared" si="1"/>
        <v>41.7114</v>
      </c>
      <c r="X76" s="259">
        <f>[1]!sn_val(B76)</f>
        <v>12</v>
      </c>
      <c r="Y76" s="123">
        <v>13</v>
      </c>
      <c r="AC76" s="168"/>
      <c r="AF76" s="125"/>
    </row>
    <row r="77" spans="1:42" s="113" customFormat="1" ht="21" customHeight="1">
      <c r="A77" s="263"/>
      <c r="B77" s="124"/>
      <c r="C77" s="122"/>
      <c r="D77" s="115"/>
      <c r="E77" s="118"/>
      <c r="F77" s="115"/>
      <c r="G77" s="255"/>
      <c r="H77" s="257"/>
      <c r="I77" s="108"/>
      <c r="J77" s="115"/>
      <c r="K77" s="118"/>
      <c r="L77" s="115"/>
      <c r="M77" s="118"/>
      <c r="N77" s="116"/>
      <c r="O77" s="115"/>
      <c r="P77" s="118"/>
      <c r="Q77" s="119"/>
      <c r="R77" s="115"/>
      <c r="S77" s="115"/>
      <c r="T77" s="115"/>
      <c r="U77" s="223"/>
      <c r="V77" s="223"/>
      <c r="W77" s="273">
        <f t="shared" si="1"/>
        <v>0</v>
      </c>
      <c r="X77" s="259">
        <f>[1]!sn_val(B77)</f>
        <v>0</v>
      </c>
      <c r="Y77" s="123">
        <v>16</v>
      </c>
      <c r="Z77" s="115"/>
      <c r="AA77" s="115"/>
      <c r="AB77" s="115"/>
      <c r="AC77" s="168"/>
      <c r="AD77" s="115"/>
      <c r="AE77" s="115"/>
      <c r="AF77" s="12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</row>
    <row r="78" spans="1:32" s="115" customFormat="1" ht="21" customHeight="1">
      <c r="A78" s="263"/>
      <c r="B78" s="124"/>
      <c r="C78" s="122"/>
      <c r="E78" s="118"/>
      <c r="G78" s="255"/>
      <c r="H78" s="257"/>
      <c r="I78" s="108"/>
      <c r="K78" s="118"/>
      <c r="M78" s="118"/>
      <c r="N78" s="116"/>
      <c r="P78" s="118"/>
      <c r="Q78" s="119"/>
      <c r="U78" s="223"/>
      <c r="V78" s="223"/>
      <c r="W78" s="273">
        <f t="shared" si="1"/>
        <v>0</v>
      </c>
      <c r="X78" s="259">
        <f>[1]!sn_val(B78)</f>
        <v>0</v>
      </c>
      <c r="Y78" s="123">
        <v>24</v>
      </c>
      <c r="AC78" s="168"/>
      <c r="AF78" s="125"/>
    </row>
  </sheetData>
  <sheetProtection/>
  <dataValidations count="1">
    <dataValidation allowBlank="1" sqref="A44:H46 C41 C39 I44 C43 I46 A37:K38 A42:K42 M42:IV42 A40:K40 M40:IV40 A47:K49 J44:K46 M44:IV49 A1:IV33 M37:IV38 A51:IV54 A79:IV65536 C55:J55 A55:B78 K55:P57 Q55:IV78"/>
  </dataValidations>
  <printOptions/>
  <pageMargins left="0.3937007874015748" right="0.3937007874015748" top="0.984251968503937" bottom="0.1968503937007874" header="0.1968503937007874" footer="0.3937007874015748"/>
  <pageSetup horizontalDpi="120" verticalDpi="120" orientation="portrait" paperSize="9" scale="65" r:id="rId3"/>
  <headerFooter alignWithMargins="0">
    <oddFooter>&amp;LОБЯЗАТЕЛЬНАЯ ПРОГРАММА
, результаты&amp;RСтраница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Состязание</dc:title>
  <dc:subject/>
  <dc:creator>Nomad</dc:creator>
  <cp:keywords>event, figures</cp:keywords>
  <dc:description>Обязательная программа.
Русский.</dc:description>
  <cp:lastModifiedBy>Елена</cp:lastModifiedBy>
  <cp:lastPrinted>2007-05-22T18:24:24Z</cp:lastPrinted>
  <dcterms:created xsi:type="dcterms:W3CDTF">2005-01-23T20:54:58Z</dcterms:created>
  <dcterms:modified xsi:type="dcterms:W3CDTF">2019-04-15T07:11:24Z</dcterms:modified>
  <cp:category>Синхронное плавание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Version">
    <vt:i4>5</vt:i4>
  </property>
  <property fmtid="{D5CDD505-2E9C-101B-9397-08002B2CF9AE}" pid="3" name="SSRoutine">
    <vt:lpwstr>figures</vt:lpwstr>
  </property>
  <property fmtid="{D5CDD505-2E9C-101B-9397-08002B2CF9AE}" pid="4" name="Panel" linkTarget="SS_PANEL_PROPERTY">
    <vt:lpwstr>Нет</vt:lpwstr>
  </property>
  <property fmtid="{D5CDD505-2E9C-101B-9397-08002B2CF9AE}" pid="5" name="SS_Setup_Ranks">
    <vt:bool>true</vt:bool>
  </property>
  <property fmtid="{D5CDD505-2E9C-101B-9397-08002B2CF9AE}" pid="6" name="TS_COMPETITION_ID">
    <vt:lpwstr>06.04.2019_13:05:45</vt:lpwstr>
  </property>
</Properties>
</file>